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comments1.xml" ContentType="application/vnd.openxmlformats-officedocument.spreadsheetml.comments+xml"/>
  <Override PartName="/xl/printerSettings/printerSettings7.bin" ContentType="application/vnd.openxmlformats-officedocument.spreadsheetml.printerSettings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printerSettings/printerSettings8.bin" ContentType="application/vnd.openxmlformats-officedocument.spreadsheetml.printerSettings"/>
  <Override PartName="/xl/comments3.xml" ContentType="application/vnd.openxmlformats-officedocument.spreadsheetml.comments+xml"/>
  <Override PartName="/xl/printerSettings/printerSettings9.bin" ContentType="application/vnd.openxmlformats-officedocument.spreadsheetml.printerSettings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printerSettings/printerSettings10.bin" ContentType="application/vnd.openxmlformats-officedocument.spreadsheetml.printerSettings"/>
  <Override PartName="/xl/comments5.xml" ContentType="application/vnd.openxmlformats-officedocument.spreadsheetml.comments+xml"/>
  <Override PartName="/xl/printerSettings/printerSettings11.bin" ContentType="application/vnd.openxmlformats-officedocument.spreadsheetml.printerSettings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printerSettings/printerSettings12.bin" ContentType="application/vnd.openxmlformats-officedocument.spreadsheetml.printerSettings"/>
  <Override PartName="/xl/comments7.xml" ContentType="application/vnd.openxmlformats-officedocument.spreadsheetml.comments+xml"/>
  <Override PartName="/xl/printerSettings/printerSettings13.bin" ContentType="application/vnd.openxmlformats-officedocument.spreadsheetml.printerSettings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printerSettings/printerSettings14.bin" ContentType="application/vnd.openxmlformats-officedocument.spreadsheetml.printerSettings"/>
  <Override PartName="/xl/comments9.xml" ContentType="application/vnd.openxmlformats-officedocument.spreadsheetml.comments+xml"/>
  <Override PartName="/xl/printerSettings/printerSettings15.bin" ContentType="application/vnd.openxmlformats-officedocument.spreadsheetml.printerSettings"/>
  <Override PartName="/xl/drawings/drawing10.xml" ContentType="application/vnd.openxmlformats-officedocument.drawing+xml"/>
  <Override PartName="/xl/printerSettings/printerSettings16.bin" ContentType="application/vnd.openxmlformats-officedocument.spreadsheetml.printerSettings"/>
  <Override PartName="/xl/drawings/drawing11.xml" ContentType="application/vnd.openxmlformats-officedocument.drawing+xml"/>
  <Override PartName="/xl/printerSettings/printerSettings17.bin" ContentType="application/vnd.openxmlformats-officedocument.spreadsheetml.printerSettings"/>
  <Override PartName="/xl/drawings/drawing12.xml" ContentType="application/vnd.openxmlformats-officedocument.drawing+xml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drawings/drawing13.xml" ContentType="application/vnd.openxmlformats-officedocument.drawing+xml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drawings/drawing14.xml" ContentType="application/vnd.openxmlformats-officedocument.drawing+xml"/>
  <Override PartName="/xl/printerSettings/printerSettings26.bin" ContentType="application/vnd.openxmlformats-officedocument.spreadsheetml.printerSettings"/>
  <Override PartName="/xl/comments10.xml" ContentType="application/vnd.openxmlformats-officedocument.spreadsheetml.comments+xml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drawings/drawing15.xml" ContentType="application/vnd.openxmlformats-officedocument.drawing+xml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printerSettings/printerSettings41.bin" ContentType="application/vnd.openxmlformats-officedocument.spreadsheetml.printerSettings"/>
  <Override PartName="/xl/printerSettings/printerSettings42.bin" ContentType="application/vnd.openxmlformats-officedocument.spreadsheetml.printerSettings"/>
  <Override PartName="/xl/printerSettings/printerSettings43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800" windowHeight="12720" tabRatio="766" firstSheet="4" activeTab="4"/>
  </bookViews>
  <sheets>
    <sheet name="modProv" sheetId="584" state="veryHidden" r:id="rId1"/>
    <sheet name="modList05" sheetId="585" state="veryHidden" r:id="rId2"/>
    <sheet name="Инструкция" sheetId="525" r:id="rId3"/>
    <sheet name="Лог обновления" sheetId="429" state="veryHidden" r:id="rId4"/>
    <sheet name="Титульный" sheetId="437" r:id="rId5"/>
    <sheet name="Территории" sheetId="566" r:id="rId6"/>
    <sheet name="Дифференциация" sheetId="556" r:id="rId7"/>
    <sheet name="Форма 1.0.1 | Форма 4.3.1" sheetId="569" r:id="rId8"/>
    <sheet name="Форма 4.3.1" sheetId="571" r:id="rId9"/>
    <sheet name="Форма 1.0.1 | Форма 4.3.2" sheetId="588" state="veryHidden" r:id="rId10"/>
    <sheet name="Форма 4.3.2" sheetId="572" state="veryHidden" r:id="rId11"/>
    <sheet name="Форма 1.0.1 | Форма 4.4" sheetId="589" r:id="rId12"/>
    <sheet name="Форма 4.4" sheetId="574" r:id="rId13"/>
    <sheet name="Форма 1.0.1 | Форма 4.5" sheetId="590" state="veryHidden" r:id="rId14"/>
    <sheet name="Форма 4.5" sheetId="573" state="veryHidden" r:id="rId15"/>
    <sheet name="Форма 1.0.1 | Форма 4.9" sheetId="591" state="veryHidden" r:id="rId16"/>
    <sheet name="Форма 4.9" sheetId="582" state="veryHidden" r:id="rId17"/>
    <sheet name="Форма 1.0.2" sheetId="564" state="veryHidden" r:id="rId18"/>
    <sheet name="Сведения об изменении" sheetId="547" state="veryHidden" r:id="rId19"/>
    <sheet name="Комментарии" sheetId="431" r:id="rId20"/>
    <sheet name="Проверка" sheetId="432" r:id="rId21"/>
    <sheet name="modReestr" sheetId="562" state="veryHidden" r:id="rId22"/>
    <sheet name="modfrmListIP" sheetId="586" state="veryHidden" r:id="rId23"/>
    <sheet name="REESTR_IP" sheetId="587" state="veryHidden" r:id="rId24"/>
    <sheet name="modList13" sheetId="583" state="veryHidden" r:id="rId25"/>
    <sheet name="modList07" sheetId="580" state="veryHidden" r:id="rId26"/>
    <sheet name="AllSheetsInThisWorkbook" sheetId="389" state="veryHidden" r:id="rId27"/>
    <sheet name="modCheckCyan" sheetId="553" state="veryHidden" r:id="rId28"/>
    <sheet name="modInfo" sheetId="513" state="veryHidden" r:id="rId29"/>
    <sheet name="TEHSHEET" sheetId="205" state="veryHidden" r:id="rId30"/>
    <sheet name="modfrmSelectData" sheetId="579" state="veryHidden" r:id="rId31"/>
    <sheet name="modList06" sheetId="575" state="veryHidden" r:id="rId32"/>
    <sheet name="modList01" sheetId="576" state="veryHidden" r:id="rId33"/>
    <sheet name="modList08" sheetId="578" state="veryHidden" r:id="rId34"/>
    <sheet name="et_union_hor" sheetId="471" state="veryHidden" r:id="rId35"/>
    <sheet name="et_union_vert" sheetId="521" state="veryHidden" r:id="rId36"/>
    <sheet name="modList00" sheetId="546" state="veryHidden" r:id="rId37"/>
    <sheet name="modList02" sheetId="533" state="veryHidden" r:id="rId38"/>
    <sheet name="modList03" sheetId="565" state="veryHidden" r:id="rId39"/>
    <sheet name="modList04" sheetId="548" state="veryHidden" r:id="rId40"/>
    <sheet name="modList09" sheetId="567" state="veryHidden" r:id="rId41"/>
    <sheet name="modHTTP" sheetId="554" state="veryHidden" r:id="rId42"/>
    <sheet name="modfrmRegion" sheetId="545" state="veryHidden" r:id="rId43"/>
    <sheet name="MR_LIST" sheetId="540" state="veryHidden" r:id="rId44"/>
    <sheet name="REESTR_VT" sheetId="543" state="veryHidden" r:id="rId45"/>
    <sheet name="REESTR_VED" sheetId="544" state="veryHidden" r:id="rId46"/>
    <sheet name="modfrmReestrObj" sheetId="539" state="veryHidden" r:id="rId47"/>
    <sheet name="DataOrg" sheetId="550" state="veryHidden" r:id="rId48"/>
    <sheet name="modfrmReestr" sheetId="434" state="veryHidden" r:id="rId49"/>
    <sheet name="modUpdTemplMain" sheetId="424" state="veryHidden" r:id="rId50"/>
    <sheet name="REESTR_ORG" sheetId="390" state="veryHidden" r:id="rId51"/>
    <sheet name="modClassifierValidate" sheetId="400" state="veryHidden" r:id="rId52"/>
    <sheet name="modHyp" sheetId="398" state="veryHidden" r:id="rId53"/>
    <sheet name="modfrmDateChoose" sheetId="517" state="veryHidden" r:id="rId54"/>
    <sheet name="modComm" sheetId="514" state="veryHidden" r:id="rId55"/>
    <sheet name="modThisWorkbook" sheetId="511" state="veryHidden" r:id="rId56"/>
    <sheet name="REESTR_MO" sheetId="518" state="veryHidden" r:id="rId57"/>
    <sheet name="REESTR_MO_FILTER" sheetId="568" state="veryHidden" r:id="rId58"/>
    <sheet name="modfrmReestrMR" sheetId="519" state="veryHidden" r:id="rId59"/>
    <sheet name="modServiceModule" sheetId="561" state="veryHidden" r:id="rId60"/>
    <sheet name="modfrmCheckUpdates" sheetId="512" state="veryHidden" r:id="rId61"/>
    <sheet name="REESTR_DS" sheetId="559" state="veryHidden" r:id="rId62"/>
    <sheet name="REESTR_CHS" sheetId="551" state="veryHidden" r:id="rId63"/>
    <sheet name="REESTR_LINK" sheetId="552" state="veryHidden" r:id="rId64"/>
  </sheets>
  <definedNames>
    <definedName name="_xlnm._FilterDatabase" localSheetId="20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buhg_flag">Титульный!$F$36</definedName>
    <definedName name="CHECK_LINK_RANGE_1">"Калькуляция!$I$11:$I$132"</definedName>
    <definedName name="checkCell_List01">'Форма 4.3.1'!$D$24:$I$102</definedName>
    <definedName name="checkCell_List05">'Форма 4.3.2'!$D$11:$S$20</definedName>
    <definedName name="checkCell_List06">'Форма 4.5'!$F$11:$K$96</definedName>
    <definedName name="checkCell_List08">'Форма 4.4'!$G$11:$J$19</definedName>
    <definedName name="checkCell_List09">Территории!$D$17:$L$17</definedName>
    <definedName name="checkCell_List13">'Форма 4.9'!$D$10:$H$14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URRENT_DATE">TEHSHEET!$G$17</definedName>
    <definedName name="data_List13">'Форма 4.9'!$F$10:$H$14</definedName>
    <definedName name="data_type">TEHSHEET!$M$2:$M$3</definedName>
    <definedName name="DATA_URL">TEHSHEET!$K$11</definedName>
    <definedName name="dateBuhg">Титульный!$F$37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nd_col">'Форма 4.5'!$K$19</definedName>
    <definedName name="end_row_5">'Форма 4.5'!$96:$96</definedName>
    <definedName name="end_row1">'Форма 4.5'!$A$26</definedName>
    <definedName name="end_row2">'Форма 4.5'!$A$76</definedName>
    <definedName name="et_Comm">et_union_hor!$5:$5</definedName>
    <definedName name="et_hor_List01_2">'Форма 4.3.1'!$2:$2</definedName>
    <definedName name="et_hor_List01_3">'Форма 4.3.1'!$6:$11</definedName>
    <definedName name="et_hor_List01_4">'Форма 4.3.1'!$4:$4</definedName>
    <definedName name="et_hor_List01_5">'Форма 4.3.1'!$13:$13</definedName>
    <definedName name="et_hor_List01_6">'Форма 4.3.1'!$15:$15</definedName>
    <definedName name="et_hor_List01_7">'Форма 4.3.1'!$17:$17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5_1_1">et_union_hor!$81:$84</definedName>
    <definedName name="et_List05_1_2">et_union_hor!$88:$91</definedName>
    <definedName name="et_List05_2_1">et_union_hor!$82:$83</definedName>
    <definedName name="et_List05_2_2">et_union_hor!$89:$90</definedName>
    <definedName name="et_List05_3_1">et_union_hor!$82:$82</definedName>
    <definedName name="et_List05_3_2">et_union_hor!$89:$89</definedName>
    <definedName name="et_List05_4">et_union_hor!$68:$74</definedName>
    <definedName name="et_List06_1">'Форма 4.5'!$20:$22</definedName>
    <definedName name="et_List06_2">'Форма 4.5'!$76:$78</definedName>
    <definedName name="et_List06_3">'Форма 4.5'!$86:$90</definedName>
    <definedName name="et_List06_4">'Форма 4.5'!$21:$21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List13_1">et_union_hor!$100:$100</definedName>
    <definedName name="et_ver_List01_1">'Форма 4.3.1'!$G:$G</definedName>
    <definedName name="et_ver_List08_1">'Форма 4.4'!$G:$H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diff_ipr">Титульный!$F$43</definedName>
    <definedName name="flag_ipr">Титульный!$F$41</definedName>
    <definedName name="flag_nereg_price">Титульный!$F$34</definedName>
    <definedName name="flag_publication">Титульный!$F$11:$F$11</definedName>
    <definedName name="flag_reg_price_ipr">Титульный!$F$42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TEHSHEET!$S$2:$S$7</definedName>
    <definedName name="kind_of_fuels">TEHSHEET!$AB$2:$AB$29</definedName>
    <definedName name="kind_of_nameforms">TEHSHEET!$T$2:$T$7</definedName>
    <definedName name="kind_of_org_type">TEHSHEET!$Z$2:$Z$5</definedName>
    <definedName name="kind_of_publication">TEHSHEET!$G$2:$G$3</definedName>
    <definedName name="kind_of_purchase_method">TEHSHEET!$P$2:$P$4</definedName>
    <definedName name="kind_of_unit">TEHSHEET!$H$2:$H$4</definedName>
    <definedName name="kpp">Титульный!$F$29</definedName>
    <definedName name="LINK_RANGE">REESTR_LINK!$B$2:$B$3</definedName>
    <definedName name="List_01_prov">'Форма 4.3.1'!$G$107:$I$107</definedName>
    <definedName name="List_05_vs_fact">'Форма 4.3.2'!$AE$11:$AE$20</definedName>
    <definedName name="LIST_MR_MO_OKTMO">REESTR_MO!$A$2:$D$136</definedName>
    <definedName name="list_of_tariff">TEHSHEET!$I$2:$I$3</definedName>
    <definedName name="List00_checkFill">Титульный!$F$7:$F$55</definedName>
    <definedName name="List00_Fill">Титульный!$F$54</definedName>
    <definedName name="List00_Print">Титульный!$G$4:$K$6</definedName>
    <definedName name="List01_2_reserve">'Форма 4.3.1'!$G$61:$I$62</definedName>
    <definedName name="List01_3_reserve">'Форма 4.3.1'!$G$33:$H$38</definedName>
    <definedName name="List01_4_reserve">'Форма 4.3.1'!$G$88:$I$89</definedName>
    <definedName name="List01_5_reserve">'Форма 4.3.1'!$G$91:$I$92</definedName>
    <definedName name="List01_6_reserve">'Форма 4.3.1'!$G$94:$I$95</definedName>
    <definedName name="List01_7_reserve">'Форма 4.3.1'!$G$73:$I$74</definedName>
    <definedName name="List01_CheckC">'Форма 4.3.1'!$E$28:$H$102</definedName>
    <definedName name="List01_costs_OPS">'Форма 4.3.1'!$G$56:$H$56</definedName>
    <definedName name="List01_costs_OPS_22">'Форма 4.3.1'!$G$56</definedName>
    <definedName name="List01_costs_PH">'Форма 4.3.1'!$G$58:$H$58</definedName>
    <definedName name="List01_costs_PH_22">'Форма 4.3.1'!$G$58</definedName>
    <definedName name="List01_flag_index_1">'Форма 4.3.1'!$G$57:$H$57</definedName>
    <definedName name="List01_flag_index_2">'Форма 4.3.1'!$G$59:$H$59</definedName>
    <definedName name="List01_GroundMaterials_1">'Форма 4.3.1'!$G$98:$H$100</definedName>
    <definedName name="List01_Name">'Форма 4.3.1'!$G$25:$I$25</definedName>
    <definedName name="List01_Num">'Форма 4.3.1'!$G$19:$I$19</definedName>
    <definedName name="List01_NumberColumns">'Форма 4.3.1'!$G$23:$H$23</definedName>
    <definedName name="List01_p1">'Форма 4.3.1'!$G$29:$H$29</definedName>
    <definedName name="List01_p1_minus_p3">'Форма 4.3.1'!$G$29,'Форма 4.3.1'!$G$30</definedName>
    <definedName name="List01_p11">'Форма 4.3.1'!$G$78:$G$81</definedName>
    <definedName name="List01_p12">'Форма 4.3.1'!$G$82</definedName>
    <definedName name="List01_p16">'Форма 4.3.1'!$G$87:$G$89</definedName>
    <definedName name="List01_p16_data">'Форма 4.3.1'!$G$87</definedName>
    <definedName name="List01_p19_20">'Форма 4.3.1'!$G$96:$G$97</definedName>
    <definedName name="List01_p2_14">'Форма 4.3.1'!$I$56</definedName>
    <definedName name="List01_p3">'Форма 4.3.1'!$G$30:$H$30</definedName>
    <definedName name="List01_p3_10_check">'Форма 4.3.1'!$K$57</definedName>
    <definedName name="List01_p3_11_check">'Форма 4.3.1'!$K$59</definedName>
    <definedName name="List01_p4">'Форма 4.3.1'!$G$63:$H$63</definedName>
    <definedName name="List01_p9">'Форма 4.3.1'!$G$75</definedName>
    <definedName name="List01_purchTE">'Форма 4.3.1'!$G$77</definedName>
    <definedName name="List01_revenue_from_activity_80_flag">'Форма 4.3.1'!$G$71:$I$71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5_costs_OPS_22">'Форма 4.3.2'!$Q$13</definedName>
    <definedName name="List05_costs_PH_22">'Форма 4.3.2'!$Q$16</definedName>
    <definedName name="List05_flagFXD">'Форма 4.3.2'!$V:$V</definedName>
    <definedName name="List05_Provider_cells">'Форма 4.3.2'!$AG$10:$AG$20</definedName>
    <definedName name="List06_1_reserve">'Форма 4.5'!$G$21:$G$26</definedName>
    <definedName name="List06_2_reserve">'Форма 4.5'!$G$76:$G$96</definedName>
    <definedName name="List06_CheckC">'Форма 4.5'!$G$11:$M$96</definedName>
    <definedName name="List06_date_ch_ip">'Форма 4.5'!$I$13:$M$13</definedName>
    <definedName name="List06_date_ip">'Форма 4.5'!$I$12:$M$12</definedName>
    <definedName name="List06_date_r_ip">'Форма 4.5'!$I$17:$M$18</definedName>
    <definedName name="List06_flag_year">'Форма 4.5'!$K$20:$K$26</definedName>
    <definedName name="List06_main_column">'Форма 4.5'!$I$11:$I$96</definedName>
    <definedName name="List06_Name">'Форма 4.5'!$F$8:$M$8</definedName>
    <definedName name="List06_name_ip">'Форма 4.5'!$I$11:$M$11</definedName>
    <definedName name="List06_objective_of_IPR">'Форма 4.5'!$I$14:$M$14</definedName>
    <definedName name="List06_sourceFin">'Форма 4.5'!$K$91:$K$96</definedName>
    <definedName name="List06_year_source">'Форма 4.5'!$K$24:$K$27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8_CheckC">'Форма 4.4'!$G$11:$I$19</definedName>
    <definedName name="List08_GroundMaterials_1">'Форма 4.4'!$H$11:$H$19</definedName>
    <definedName name="List08_Name">'Форма 4.4'!$G$8:$J$8</definedName>
    <definedName name="List08_NameParam">'Форма 4.4'!$9:$9</definedName>
    <definedName name="List08_Num">'Форма 4.4'!$G$1:$J$1</definedName>
    <definedName name="List08_p3">'Форма 4.4'!$G$13:$H$13</definedName>
    <definedName name="List08_p4">'Форма 4.4'!$G$14:$H$17</definedName>
    <definedName name="List08_p4_data">'Форма 4.4'!$G$15:$H$17</definedName>
    <definedName name="List08_p5_6">'Форма 4.4'!$G$18:$H$19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ist13_GroundMaterials_1">'Форма 4.9'!$G$10:$G$14</definedName>
    <definedName name="List13_note">'Форма 4.9'!$H$10:$H$14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4.3.1'!$G:$G</definedName>
    <definedName name="obj_List02_22">'Форма 1.0.1 | Форма 4.3.1'!$8:$8</definedName>
    <definedName name="obj_List05_22">'Форма 4.3.2'!$12:$12</definedName>
    <definedName name="obj_List08_22">'Форма 4.4'!$G:$G</definedName>
    <definedName name="obj_List10_22">'Форма 1.0.1 | Форма 4.4'!$8:$8</definedName>
    <definedName name="obj_List11_22">'Форма 1.0.1 | Форма 4.5'!$8:$8</definedName>
    <definedName name="obj_List12_22">'Форма 1.0.1 | Форма 4.3.2'!$8:$8</definedName>
    <definedName name="obj_List14_22">'Форма 1.0.1 | Форма 4.9'!$8:$8</definedName>
    <definedName name="objective_of_IPR">TEHSHEET!$V$2:$V$6</definedName>
    <definedName name="org">Титульный!$F$26</definedName>
    <definedName name="Org_Address">Титульный!$F$45:$F$45</definedName>
    <definedName name="ORG_END_DATE">TEHSHEET!$E$17</definedName>
    <definedName name="Org_main">Титульный!$F$46:$F$46</definedName>
    <definedName name="Org_otv_lico">Титульный!$F$49:$F$52</definedName>
    <definedName name="ORG_START_DATE">TEHSHEET!$D$17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Cng_List13_1">'Форма 4.9'!$E$13:$E$14</definedName>
    <definedName name="pDel_Comm">Комментарии!$C$12:$C$13</definedName>
    <definedName name="pDel_List01_2">'Форма 4.3.1'!$C$60:$C$62</definedName>
    <definedName name="pDel_List01_3">'Форма 4.3.1'!$C$33:$C$38</definedName>
    <definedName name="pDel_List01_4">'Форма 4.3.1'!$C$87:$C$95</definedName>
    <definedName name="pDel_List01_7">'Форма 4.3.1'!$C$72:$C$74</definedName>
    <definedName name="pDel_List03">'Форма 1.0.2'!$C$12:$C$13</definedName>
    <definedName name="pDel_List04">'Сведения об изменении'!$C$13:$C$14</definedName>
    <definedName name="pDel_List05_1">'Форма 4.3.2'!$E$10:$E$19</definedName>
    <definedName name="pDel_List05_2">'Форма 4.3.2'!$H$11:$H$19</definedName>
    <definedName name="pDel_List05_3">'Форма 4.3.2'!$L$11:$L$19</definedName>
    <definedName name="pDel_List06_1">'Форма 4.5'!$D$20:$D$26</definedName>
    <definedName name="pDel_List06_2">'Форма 4.5'!$E$76:$E$79</definedName>
    <definedName name="pDel_List06_3">'Форма 4.5'!$E$86:$E$96</definedName>
    <definedName name="pDel_List06_4">'Форма 4.5'!$E$20:$E$26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_List13_1">'Форма 4.9'!$C$13:$C$14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4.3.1'!$H$24</definedName>
    <definedName name="pIns_List01_2">'Форма 4.3.1'!$E$62</definedName>
    <definedName name="pIns_List01_3">'Форма 4.3.1'!$E$38</definedName>
    <definedName name="pIns_List01_4">'Форма 4.3.1'!$E$89</definedName>
    <definedName name="pIns_List01_5">'Форма 4.3.1'!$E$92</definedName>
    <definedName name="pIns_List01_6">'Форма 4.3.1'!$E$95</definedName>
    <definedName name="pIns_List01_7">'Форма 4.3.1'!$E$74</definedName>
    <definedName name="pIns_List02">'Форма 1.0.1 | Форма 4.3.1'!$19:$19</definedName>
    <definedName name="pIns_List03">'Форма 1.0.2'!$E$13</definedName>
    <definedName name="pIns_List04">'Сведения об изменении'!$E$14</definedName>
    <definedName name="pIns_List05_1">'Форма 4.3.2'!$G$9:$G$21</definedName>
    <definedName name="pIns_List05_4">'Форма 4.3.2'!$E$19</definedName>
    <definedName name="pIns_List06_1">'Форма 4.5'!$G$26</definedName>
    <definedName name="pIns_List06_2">'Форма 4.5'!$G$79</definedName>
    <definedName name="pIns_List06_3">'Форма 4.5'!$G$96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8_1">'Форма 4.4'!$I$7</definedName>
    <definedName name="pIns_List09_0">Территории!$E$17</definedName>
    <definedName name="pIns_List10">'Форма 1.0.1 | Форма 4.4'!$19:$19</definedName>
    <definedName name="pIns_List11">'Форма 1.0.1 | Форма 4.5'!$19:$19</definedName>
    <definedName name="pIns_List12">'Форма 1.0.1 | Форма 4.3.2'!$19:$19</definedName>
    <definedName name="pIns_List13_1">'Форма 4.9'!$E$14</definedName>
    <definedName name="pIns_List14">'Форма 1.0.1 | Форма 4.9'!$19:$19</definedName>
    <definedName name="PROT_22">P3_PROT_22,P4_PROT_22,P5_PROT_22</definedName>
    <definedName name="pVDel_List06_1">'Форма 4.5'!$J$6:$L$6</definedName>
    <definedName name="pVIns_List06_0">'Форма 4.5'!$L$8</definedName>
    <definedName name="pVIns_List06_1">'Форма 4.5'!$K$9</definedName>
    <definedName name="pVIns_List08_1">'Форма 4.4'!$G$7</definedName>
    <definedName name="QUARTER">TEHSHEET!$F$2:$F$5</definedName>
    <definedName name="REESTR_IP_RANGE">REESTR_IP!$A$2:$D$14</definedName>
    <definedName name="REESTR_LINK_RANGE">REESTR_LINK!$A$2:$C$3</definedName>
    <definedName name="REESTR_ORG_RANGE">REESTR_ORG!$A$2:$J$161</definedName>
    <definedName name="REESTR_VED_RANGE">REESTR_VED!$A$2:$B$11</definedName>
    <definedName name="REGION">TEHSHEET!$A$2:$A$87</definedName>
    <definedName name="region_name">Титульный!$F$7</definedName>
    <definedName name="revenue_from_activity_80_flag">Титульный!$F$39</definedName>
    <definedName name="row_1">'Форма 4.5'!$A$24</definedName>
    <definedName name="row_2">'Форма 4.5'!$A$27</definedName>
    <definedName name="row_5">'Форма 4.5'!$A$91</definedName>
    <definedName name="ruk_fio">Титульный!$F$46</definedName>
    <definedName name="SAPBEXrevision" hidden="1">1</definedName>
    <definedName name="SAPBEXsysID" hidden="1">"BW2"</definedName>
    <definedName name="SAPBEXwbID" hidden="1">"479GSPMTNK9HM4ZSIVE5K2SH6"</definedName>
    <definedName name="share_of_costs_List05">'Форма 4.3.2'!$R$10:$R$19</definedName>
    <definedName name="source_of_funding">TEHSHEET!$O$2:$O$13</definedName>
    <definedName name="strPublication">Титульный!$F$9</definedName>
    <definedName name="sys_id">TEHSHEET!$J$4</definedName>
    <definedName name="Table4">'Форма 4.5'!$F$9:$J$9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Vet_List06_0">'Форма 4.5'!$I:$K</definedName>
    <definedName name="Vet_List06_1">'Форма 4.5'!$J:$J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TEHSHEET!$C$2:$C$7</definedName>
  </definedNames>
  <calcPr calcId="162913"/>
</workbook>
</file>

<file path=xl/calcChain.xml><?xml version="1.0" encoding="utf-8"?>
<calcChain xmlns="http://schemas.openxmlformats.org/spreadsheetml/2006/main">
  <c r="G50" i="571" l="1"/>
  <c r="F16" i="591" l="1"/>
  <c r="D16" i="591"/>
  <c r="F12" i="591"/>
  <c r="F16" i="590"/>
  <c r="D16" i="590"/>
  <c r="F12" i="590"/>
  <c r="F16" i="589"/>
  <c r="D16" i="589"/>
  <c r="F12" i="589"/>
  <c r="F16" i="588"/>
  <c r="D16" i="588"/>
  <c r="F12" i="588"/>
  <c r="F16" i="569"/>
  <c r="D16" i="569"/>
  <c r="F12" i="569"/>
  <c r="A83" i="553"/>
  <c r="A84" i="553"/>
  <c r="A72" i="553"/>
  <c r="A73" i="553"/>
  <c r="A74" i="553"/>
  <c r="A75" i="553"/>
  <c r="A76" i="553"/>
  <c r="A77" i="553"/>
  <c r="A78" i="553"/>
  <c r="A79" i="553"/>
  <c r="A80" i="553"/>
  <c r="A81" i="553"/>
  <c r="A82" i="553"/>
  <c r="A67" i="553"/>
  <c r="A68" i="553"/>
  <c r="A69" i="553"/>
  <c r="A70" i="553"/>
  <c r="A71" i="553"/>
  <c r="A22" i="553"/>
  <c r="A23" i="553"/>
  <c r="A24" i="553"/>
  <c r="A25" i="553"/>
  <c r="A26" i="553"/>
  <c r="A27" i="553"/>
  <c r="A28" i="553"/>
  <c r="A29" i="553"/>
  <c r="A30" i="553"/>
  <c r="A31" i="553"/>
  <c r="A32" i="553"/>
  <c r="A33" i="553"/>
  <c r="A34" i="553"/>
  <c r="A35" i="553"/>
  <c r="A36" i="553"/>
  <c r="A37" i="553"/>
  <c r="A38" i="553"/>
  <c r="A39" i="553"/>
  <c r="A40" i="553"/>
  <c r="A41" i="553"/>
  <c r="A42" i="553"/>
  <c r="A43" i="553"/>
  <c r="A44" i="553"/>
  <c r="A45" i="553"/>
  <c r="A46" i="553"/>
  <c r="A47" i="553"/>
  <c r="A48" i="553"/>
  <c r="A49" i="553"/>
  <c r="A50" i="553"/>
  <c r="A51" i="553"/>
  <c r="A52" i="553"/>
  <c r="A53" i="553"/>
  <c r="A54" i="553"/>
  <c r="A55" i="553"/>
  <c r="A56" i="553"/>
  <c r="A57" i="553"/>
  <c r="A58" i="553"/>
  <c r="A59" i="553"/>
  <c r="A60" i="553"/>
  <c r="A61" i="553"/>
  <c r="A62" i="553"/>
  <c r="A63" i="553"/>
  <c r="A64" i="553"/>
  <c r="A65" i="553"/>
  <c r="A66" i="553"/>
  <c r="V16" i="572"/>
  <c r="V13" i="572"/>
  <c r="Q13" i="572"/>
  <c r="A21" i="553"/>
  <c r="A20" i="553"/>
  <c r="R14" i="566"/>
  <c r="R13" i="566"/>
  <c r="A19" i="553"/>
  <c r="R12" i="566"/>
  <c r="P12" i="566" a="1"/>
  <c r="P12" i="566" s="1"/>
  <c r="F42" i="437"/>
  <c r="M13" i="566"/>
  <c r="M14" i="566"/>
  <c r="M12" i="566"/>
  <c r="G32" i="571" l="1"/>
  <c r="B3" i="525"/>
  <c r="B2" i="525"/>
  <c r="A18" i="553" l="1"/>
  <c r="A12" i="553"/>
  <c r="A13" i="553"/>
  <c r="A14" i="553"/>
  <c r="A15" i="553"/>
  <c r="A16" i="553"/>
  <c r="A17" i="553"/>
  <c r="A4" i="553"/>
  <c r="A5" i="553"/>
  <c r="A6" i="553"/>
  <c r="A7" i="553"/>
  <c r="A8" i="553"/>
  <c r="A9" i="553"/>
  <c r="A10" i="553"/>
  <c r="A11" i="553"/>
  <c r="A1" i="553"/>
  <c r="A2" i="553"/>
  <c r="A3" i="553"/>
  <c r="V86" i="471" l="1"/>
  <c r="Q81" i="471"/>
  <c r="V79" i="471"/>
  <c r="Q79" i="471"/>
  <c r="V72" i="471"/>
  <c r="V69" i="471"/>
  <c r="Q69" i="471"/>
  <c r="F58" i="471"/>
  <c r="D58" i="471"/>
  <c r="F54" i="471"/>
  <c r="M45" i="471"/>
  <c r="R25" i="471"/>
  <c r="R20" i="471"/>
  <c r="R15" i="471"/>
  <c r="P15" i="471" a="1"/>
  <c r="P15" i="471" s="1"/>
  <c r="E17" i="205"/>
  <c r="D17" i="205"/>
  <c r="D8" i="431"/>
  <c r="M12" i="564"/>
  <c r="F95" i="573"/>
  <c r="F94" i="573"/>
  <c r="F93" i="573"/>
  <c r="F92" i="573"/>
  <c r="K91" i="573"/>
  <c r="J91" i="573"/>
  <c r="I91" i="573"/>
  <c r="F91" i="573"/>
  <c r="F90" i="573"/>
  <c r="F89" i="573"/>
  <c r="F88" i="573"/>
  <c r="F87" i="573"/>
  <c r="K86" i="573"/>
  <c r="J86" i="573"/>
  <c r="I86" i="573"/>
  <c r="F86" i="573"/>
  <c r="J85" i="573"/>
  <c r="I85" i="573"/>
  <c r="F85" i="573"/>
  <c r="J84" i="573"/>
  <c r="I84" i="573"/>
  <c r="F84" i="573"/>
  <c r="J83" i="573"/>
  <c r="I83" i="573"/>
  <c r="F83" i="573"/>
  <c r="J82" i="573"/>
  <c r="I82" i="573"/>
  <c r="F82" i="573"/>
  <c r="F81" i="573"/>
  <c r="H78" i="573"/>
  <c r="F78" i="573"/>
  <c r="H77" i="573"/>
  <c r="F77" i="573"/>
  <c r="F76" i="573"/>
  <c r="F24" i="573"/>
  <c r="J23" i="573"/>
  <c r="J19" i="573" s="1"/>
  <c r="I23" i="573"/>
  <c r="F23" i="573"/>
  <c r="F21" i="573"/>
  <c r="J20" i="573"/>
  <c r="I20" i="573"/>
  <c r="I19" i="573" s="1"/>
  <c r="F20" i="573"/>
  <c r="H10" i="574"/>
  <c r="G10" i="574"/>
  <c r="G60" i="571"/>
  <c r="G30" i="571" s="1"/>
  <c r="G107" i="571" s="1"/>
  <c r="G28" i="571"/>
  <c r="G27" i="571"/>
  <c r="D11" i="571"/>
  <c r="D10" i="571"/>
  <c r="D9" i="571"/>
  <c r="D8" i="571"/>
  <c r="G7" i="571"/>
  <c r="D6" i="571"/>
  <c r="D5" i="556"/>
  <c r="D4" i="556"/>
  <c r="K57" i="571"/>
  <c r="M20" i="471"/>
  <c r="M25" i="471"/>
  <c r="R82" i="471"/>
  <c r="M15" i="471"/>
  <c r="K59" i="571"/>
  <c r="R81" i="471"/>
  <c r="J81" i="573" l="1"/>
  <c r="I81" i="573"/>
  <c r="F4" i="437"/>
</calcChain>
</file>

<file path=xl/comments1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10.xml><?xml version="1.0" encoding="utf-8"?>
<comments xmlns="http://schemas.openxmlformats.org/spreadsheetml/2006/main">
  <authors>
    <author>User</author>
    <author>--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  <comment ref="E68" authorId="1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E78" authorId="1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--</author>
  </authors>
  <commentList>
    <comment ref="E12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comments8.xml><?xml version="1.0" encoding="utf-8"?>
<comments xmlns="http://schemas.openxmlformats.org/spreadsheetml/2006/main">
  <authors>
    <author>--</author>
  </authors>
  <commentList>
    <comment ref="I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<sst xmlns="http://schemas.openxmlformats.org/spreadsheetml/2006/main" count="3209" uniqueCount="1758">
  <si>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</si>
  <si>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</si>
  <si>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</si>
  <si>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</si>
  <si>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</si>
  <si>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</si>
  <si>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</si>
  <si>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</si>
  <si>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</si>
  <si>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</si>
  <si>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</si>
  <si>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</si>
  <si>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</si>
  <si>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</si>
  <si>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</si>
  <si>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</si>
  <si>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</si>
  <si>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</si>
  <si>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</si>
  <si>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</si>
  <si>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</si>
  <si>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</si>
  <si>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</si>
  <si>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</si>
  <si>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</si>
  <si>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</si>
  <si>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</si>
  <si>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</si>
  <si>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</si>
  <si>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</si>
  <si>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</si>
  <si>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</si>
  <si>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</si>
  <si>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</si>
  <si>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</si>
  <si>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</si>
  <si>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</si>
  <si>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</si>
  <si>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</si>
  <si>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</si>
  <si>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</si>
  <si>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</si>
  <si>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</si>
  <si>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</si>
  <si>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</si>
  <si>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</si>
  <si>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</si>
  <si>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</si>
  <si>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</si>
  <si>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</si>
  <si>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</si>
  <si>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</si>
  <si>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</si>
  <si>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</si>
  <si>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</si>
  <si>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</si>
  <si>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</si>
  <si>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</si>
  <si>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</si>
  <si>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</si>
  <si>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</si>
  <si>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</si>
  <si>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</si>
  <si>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</si>
  <si>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</si>
  <si>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</si>
  <si>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</si>
  <si>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</si>
  <si>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</si>
  <si>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</si>
  <si>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</si>
  <si>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</si>
  <si>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</si>
  <si>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</si>
  <si>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</si>
  <si>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</si>
  <si>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</si>
  <si>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</si>
  <si>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</si>
  <si>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</si>
  <si>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</si>
  <si>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</si>
  <si>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</si>
  <si>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</si>
  <si>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</si>
  <si>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</si>
  <si>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</si>
  <si>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</si>
  <si>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</si>
  <si>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</si>
  <si>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</si>
  <si>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</si>
  <si>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</si>
  <si>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</si>
  <si>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</si>
  <si>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</si>
  <si>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</si>
  <si>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</si>
  <si>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</si>
  <si>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</si>
  <si>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</si>
  <si>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</si>
  <si>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</si>
  <si>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</si>
  <si>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</si>
  <si>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</si>
  <si>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</si>
  <si>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</si>
  <si>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</si>
  <si>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</si>
  <si>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</si>
  <si>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</si>
  <si>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</si>
  <si>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</si>
  <si>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</si>
  <si>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</si>
  <si>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</si>
  <si>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</si>
  <si>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</si>
  <si>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</si>
  <si>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</si>
  <si>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</si>
  <si>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</si>
  <si>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</si>
  <si>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</si>
  <si>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</si>
  <si>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</si>
  <si>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</si>
  <si>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</si>
  <si>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</si>
  <si>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</si>
  <si>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</si>
  <si>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</si>
  <si>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</si>
  <si>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</si>
  <si>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</si>
  <si>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</si>
  <si>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</si>
  <si>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</si>
  <si>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</si>
  <si>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</si>
  <si>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</si>
  <si>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</si>
  <si>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</si>
  <si>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</si>
  <si>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</si>
  <si>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</si>
  <si>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</si>
  <si>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</si>
  <si>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</si>
  <si>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</si>
  <si>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</si>
  <si>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</si>
  <si>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</si>
  <si>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Единица измерения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</si>
  <si>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</si>
  <si>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</si>
  <si>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</si>
  <si>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</si>
  <si>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</si>
  <si>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</si>
  <si>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</si>
  <si>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</si>
  <si>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</si>
  <si>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</si>
  <si>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</si>
  <si>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</si>
  <si>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</si>
  <si>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</si>
  <si>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</si>
  <si>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</si>
  <si>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</si>
  <si>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</si>
  <si>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</si>
  <si>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</si>
  <si>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</si>
  <si>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</si>
  <si>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</si>
  <si>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</si>
  <si>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</si>
  <si>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</si>
  <si>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</si>
  <si>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</si>
  <si>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</si>
  <si>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</si>
  <si>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</si>
  <si>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</si>
  <si>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</si>
  <si>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</si>
  <si>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</si>
  <si>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</si>
  <si>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</si>
  <si>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</si>
  <si>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</si>
  <si>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</si>
  <si>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</si>
  <si>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</si>
  <si>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</si>
  <si>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</si>
  <si>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</si>
  <si>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</si>
  <si>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</si>
  <si>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</si>
  <si>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</si>
  <si>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</si>
  <si>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</si>
  <si>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</si>
  <si>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</si>
  <si>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</si>
  <si>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</si>
  <si>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</si>
  <si>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</si>
  <si>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</si>
  <si>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</si>
  <si>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</si>
  <si>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</si>
  <si>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</si>
  <si>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</si>
  <si>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</si>
  <si>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</si>
  <si>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</si>
  <si>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</si>
  <si>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</si>
  <si>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</si>
  <si>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</si>
  <si>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</si>
  <si>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</si>
  <si>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</si>
  <si>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</si>
  <si>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</si>
  <si>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</si>
  <si>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</si>
  <si>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</si>
  <si>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</si>
  <si>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</si>
  <si>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</si>
  <si>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</si>
  <si>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</si>
  <si>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</si>
  <si>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</si>
  <si>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</si>
  <si>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</si>
  <si>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</si>
  <si>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</si>
  <si>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</si>
  <si>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</si>
  <si>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</si>
  <si>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</si>
  <si>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</si>
  <si>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</si>
  <si>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</si>
  <si>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</si>
  <si>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</si>
  <si>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</si>
  <si>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</si>
  <si>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</si>
  <si>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</si>
  <si>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</si>
  <si>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</si>
  <si>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</si>
  <si>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</si>
  <si>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</si>
  <si>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</si>
  <si>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</si>
  <si>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</si>
  <si>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</si>
  <si>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</si>
  <si>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</si>
  <si>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</si>
  <si>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5.1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</si>
  <si>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</si>
  <si>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</si>
  <si>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</si>
  <si>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</si>
  <si>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</si>
  <si>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</si>
  <si>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</si>
  <si>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</si>
  <si>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</si>
  <si>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</si>
  <si>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</si>
  <si>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</si>
  <si>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</si>
  <si>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</si>
  <si>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</si>
  <si>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</si>
  <si>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</si>
  <si>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</si>
  <si>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</si>
  <si>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</si>
  <si>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</si>
  <si>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</si>
  <si>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</si>
  <si>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</si>
  <si>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</si>
  <si>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</si>
  <si>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</si>
  <si>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</si>
  <si>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</si>
  <si>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</si>
  <si>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</si>
  <si>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</si>
  <si>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</si>
  <si>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</si>
  <si>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</si>
  <si>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</si>
  <si>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</si>
  <si>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</si>
  <si>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</si>
  <si>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</si>
  <si>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</si>
  <si>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</si>
  <si>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</si>
  <si>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</si>
  <si>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</si>
  <si>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ХВС</t>
  </si>
  <si>
    <t>VS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</si>
  <si>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</si>
  <si>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</si>
  <si>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</si>
  <si>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</si>
  <si>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</si>
  <si>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</si>
  <si>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</si>
  <si>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</si>
  <si>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Отчётный период (год)</t>
  </si>
  <si>
    <t>Регулируемая организация осуществляет сдачу годового бухгалтерского баланса в налоговые органы</t>
  </si>
  <si>
    <t>Дата направления годового бухгалтерского баланса в налоговые органы</t>
  </si>
  <si>
    <t>Превышает ли выручка от регулируемой деятельности 80% совокупной выручки за отчетный год</t>
  </si>
  <si>
    <t>Организация выполняет инвестиционную программу</t>
  </si>
  <si>
    <t>Перечень муниципальных районов и муниципальных образований (территорий оказания услуг)</t>
  </si>
  <si>
    <t>Территория оказания услуг</t>
  </si>
  <si>
    <t>Добавить территорию оказания услуг</t>
  </si>
  <si>
    <t>Информация, подлежащая раскрытию</t>
  </si>
  <si>
    <t>Способ приобретения</t>
  </si>
  <si>
    <t>Средневзвешенная стоимость 1 кВт.ч (с учетом мощности)</t>
  </si>
  <si>
    <t>Расходы на оплату труда основного производственного персонала</t>
  </si>
  <si>
    <t>Отчисления на социальные нужды основного производственного персонала</t>
  </si>
  <si>
    <t>Расходы на оплату труда административно-управленческого персонала</t>
  </si>
  <si>
    <t>Отчисления на социальные нужды административно-управленческого персонала</t>
  </si>
  <si>
    <t>Расходы на амортизацию основных производственных средств</t>
  </si>
  <si>
    <t>Расходы на аренду имущества, используемого для осуществления регулируемого вида деятельности</t>
  </si>
  <si>
    <t>Расходы на текущий ремонт</t>
  </si>
  <si>
    <t>Расходы на капитальный ремонт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</si>
  <si>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</si>
  <si>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Добавить прочие расходы</t>
  </si>
  <si>
    <t>Чистая прибыль, полученная от регулируемого вида деятельности, в том числе:</t>
  </si>
  <si>
    <t>Изменение стоимости основных фондов, в том числе:</t>
  </si>
  <si>
    <t>Годовая бухгалтерская отчетность, включая бухгалтерский баланс и приложения к нему</t>
  </si>
  <si>
    <t>9</t>
  </si>
  <si>
    <t>10</t>
  </si>
  <si>
    <t>11</t>
  </si>
  <si>
    <t>12</t>
  </si>
  <si>
    <t>13</t>
  </si>
  <si>
    <t>14</t>
  </si>
  <si>
    <t>15</t>
  </si>
  <si>
    <t>Среднесписочная численность основного производственного персонала</t>
  </si>
  <si>
    <t>16</t>
  </si>
  <si>
    <t>Реквизиты договора</t>
  </si>
  <si>
    <t>Наименование товара/услуги</t>
  </si>
  <si>
    <t>Объем приобретенных товаров, услуг</t>
  </si>
  <si>
    <t>Единица измерения объема</t>
  </si>
  <si>
    <t>Доля расходов, % (от суммы расходов по указанной статье)</t>
  </si>
  <si>
    <t>Добавить мероприятие</t>
  </si>
  <si>
    <t>Дата утверждения инвестиционной программы</t>
  </si>
  <si>
    <t>Наименование органа местного самоуправления, согласовавшего инвестиционную программу</t>
  </si>
  <si>
    <t>8.0</t>
  </si>
  <si>
    <t>i</t>
  </si>
  <si>
    <t>Добавить источники</t>
  </si>
  <si>
    <t>8.1</t>
  </si>
  <si>
    <t>Добавить год</t>
  </si>
  <si>
    <t>Целевые показатели инвестиционной программы</t>
  </si>
  <si>
    <t>9.1</t>
  </si>
  <si>
    <t>Срок окупаемости</t>
  </si>
  <si>
    <t>лет</t>
  </si>
  <si>
    <t>9.1.1</t>
  </si>
  <si>
    <t>Факт</t>
  </si>
  <si>
    <t>9.1.2</t>
  </si>
  <si>
    <t>План</t>
  </si>
  <si>
    <t>9.2</t>
  </si>
  <si>
    <t>Перебои в снабжении потребителей</t>
  </si>
  <si>
    <t>9.2.1</t>
  </si>
  <si>
    <t>9.2.2</t>
  </si>
  <si>
    <t>9.3</t>
  </si>
  <si>
    <t>Продолжительность (бесперебойность) поставки товаров и услуг</t>
  </si>
  <si>
    <t>9.3.1</t>
  </si>
  <si>
    <t>9.3.2</t>
  </si>
  <si>
    <t>9.4</t>
  </si>
  <si>
    <t>%</t>
  </si>
  <si>
    <t>9.4.1</t>
  </si>
  <si>
    <t>9.4.2</t>
  </si>
  <si>
    <t>9.5</t>
  </si>
  <si>
    <t>9.5.1</t>
  </si>
  <si>
    <t>9.5.2</t>
  </si>
  <si>
    <t>9.6</t>
  </si>
  <si>
    <t>9.6.1</t>
  </si>
  <si>
    <t>9.6.2</t>
  </si>
  <si>
    <t>9.7</t>
  </si>
  <si>
    <t>9.7.1</t>
  </si>
  <si>
    <t>9.7.2</t>
  </si>
  <si>
    <t>9.8</t>
  </si>
  <si>
    <t>9.8.1</t>
  </si>
  <si>
    <t>9.8.2</t>
  </si>
  <si>
    <t>9.9</t>
  </si>
  <si>
    <t>9.9.1</t>
  </si>
  <si>
    <t>9.9.2</t>
  </si>
  <si>
    <t>9.10</t>
  </si>
  <si>
    <t>Обеспеченность потребления товаров и услуг приборами учета</t>
  </si>
  <si>
    <t>9.10.1</t>
  </si>
  <si>
    <t>9.10.2</t>
  </si>
  <si>
    <t>Добавить показатель</t>
  </si>
  <si>
    <t>print</t>
  </si>
  <si>
    <t>10.0</t>
  </si>
  <si>
    <t>10.1</t>
  </si>
  <si>
    <t>3.2</t>
  </si>
  <si>
    <t>Дата сдачи годового бухгалтерского баланса в налоговые органы</t>
  </si>
  <si>
    <t>х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</si>
  <si>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</si>
  <si>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тыс. руб.</t>
  </si>
  <si>
    <t>Указывается суммарная себестоимость производимых товаров.</t>
  </si>
  <si>
    <t>Себестоимость производимых товаров (оказываемых услуг) по регулируемому виду деятельности, включая:</t>
  </si>
  <si>
    <t>руб.</t>
  </si>
  <si>
    <t>тыс. кВт·ч</t>
  </si>
  <si>
    <t>3.3</t>
  </si>
  <si>
    <t>3.4</t>
  </si>
  <si>
    <t>3.5</t>
  </si>
  <si>
    <t>3.6</t>
  </si>
  <si>
    <t>3.7</t>
  </si>
  <si>
    <t>3.8</t>
  </si>
  <si>
    <t>Общепроизводственные расходы, в том числе:</t>
  </si>
  <si>
    <t>Указывается общая сумма общепроизводственных расходов.</t>
  </si>
  <si>
    <t>Указываются расходы на текущий ремонт, отнесенные к общепроизводственным расходам.</t>
  </si>
  <si>
    <t>Указываются расходы на капитальный ремонт, отнесенные к общепроизводственным расходам.</t>
  </si>
  <si>
    <t>Общехозяйственные расходы, в том числе:</t>
  </si>
  <si>
    <t>3.9</t>
  </si>
  <si>
    <t>Указывается общая сумма общехозяйственных расходов.</t>
  </si>
  <si>
    <t>Указываются расходы на текущий ремонт, отнесенные к общехозяйственным расходам.</t>
  </si>
  <si>
    <t>Указываются расходы на капитальный ремонт, отнесенные к общехозяйственным расходам.</t>
  </si>
  <si>
    <t>Расходы на капитальный и текущий ремонт основных производственных средств</t>
  </si>
  <si>
    <t>3.10</t>
  </si>
  <si>
    <t>3.11</t>
  </si>
  <si>
    <t>3.12</t>
  </si>
  <si>
    <t>Прочие расходы, которые подлежат отнесению на регулируемые виды деятельности, в том числе:</t>
  </si>
  <si>
    <t>4.2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</si>
  <si>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</si>
  <si>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Изменение стоимости основных фондов за счет их ввода в эксплуатацию (вывода из эксплуатации)</t>
  </si>
  <si>
    <t>Изменение стоимости основных фондов за счет их ввода в эксплуатацию</t>
  </si>
  <si>
    <t>Изменение стоимости основных фондов за счет их вывода в эксплуатацию</t>
  </si>
  <si>
    <t>Изменение стоимости основных фондов за счет их переоценки</t>
  </si>
  <si>
    <t>11.1</t>
  </si>
  <si>
    <t>11.2</t>
  </si>
  <si>
    <t>Информация о расходах на капитальный и текущий ремонт основных производственных средств, расходах на услуги производственного характера</t>
  </si>
  <si>
    <t>et_List05_4</t>
  </si>
  <si>
    <t>NOTSHOW</t>
  </si>
  <si>
    <t>Добавить поставщика</t>
  </si>
  <si>
    <t>Добавить товар/услугу</t>
  </si>
  <si>
    <t>Добавить способ</t>
  </si>
  <si>
    <t>Информация об объемах товаров и услуг, их стоимости и способах приобретения у организаций, в том числе:</t>
  </si>
  <si>
    <t>Указывается сумма стоимости приобретения товаров и услуг у организаций, сумма оплаты услуг которых превышает 20% суммы расходов на капитальный и текущий ремонт основных производственных средства</t>
  </si>
  <si>
    <t>\</t>
  </si>
  <si>
    <t>Стоимость, тыс. руб.</t>
  </si>
  <si>
    <t>1.1</t>
  </si>
  <si>
    <t>Итого по поставщику, в том числе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</si>
  <si>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</si>
  <si>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ед. на км</t>
  </si>
  <si>
    <t>ед.</t>
  </si>
  <si>
    <t>4.3</t>
  </si>
  <si>
    <t>Средняя продолжительность рассмотрения заявлений о подключении</t>
  </si>
  <si>
    <t>дн.</t>
  </si>
  <si>
    <t>Указывается ссылка на документ, предварительно загруженный в хранилище файлов ФГИС ЕИАС.</t>
  </si>
  <si>
    <t>В случае выполнения нескольких мероприятий информация по каждому из них указывается в отдельной колонке</t>
  </si>
  <si>
    <r>
      <t>Мероприятие</t>
    </r>
    <r>
      <rPr>
        <vertAlign val="superscript"/>
        <sz val="9"/>
        <rFont val="Tahoma"/>
        <family val="2"/>
        <charset val="204"/>
      </rPr>
      <t>2</t>
    </r>
  </si>
  <si>
    <t>Инвестиционная программа в целом</t>
  </si>
  <si>
    <t>Наименование инвестиционной программы/мероприятия</t>
  </si>
  <si>
    <t>Дата изменения инвестиционной программы</t>
  </si>
  <si>
    <t>Цель инвестиционной программы</t>
  </si>
  <si>
    <t>Цель инвестиционной программы определяется из перечня: Автоматизация (с уменьшением штата); Уменьшение удельных затрат (повышение коэффициента полезного действия); Уменьшение издержек на производство; Снижение аварийности; Прочее
Возможен выбор нескольких пунктов.</t>
  </si>
  <si>
    <t>Дата изменения инвестиционной программы указывается (в случае наличия изменения) в виде «ДД.ММ.ГГГГ».</t>
  </si>
  <si>
    <t>Дата утверждения инвестиционной программы указывается в виде «ДД.ММ.ГГГГ».</t>
  </si>
  <si>
    <t>Наименование уполномоченного органа, утвердившего программу</t>
  </si>
  <si>
    <t>Указывается уполномоченный в соответствии с законодательством Российской Федерации орган власти, утвердивший инвестиционную программу.</t>
  </si>
  <si>
    <t>Срок начала реализации инвестиционной программы/мероприятия</t>
  </si>
  <si>
    <t>Срок начала реализации инвестиционной программы/мероприятия указывается в виде «ДД.ММ.ГГГГ».</t>
  </si>
  <si>
    <t>Срок окончания реализации инвестиционной программы/мероприятия</t>
  </si>
  <si>
    <t>Срок окончания реализации инвестиционной программы/мероприятия указывается в виде «ДД.ММ.ГГГГ».</t>
  </si>
  <si>
    <t>Потребность в финансовых средствах, необходимых для реализации инвестиционной программы, в том числе с разбивкой по годам, мероприятиям и источникам финансирования инвестиционной программы:</t>
  </si>
  <si>
    <t>Указывается суммарная потребность в финансовых средствах, необходимых для реализации инвестиционной программы, по всем источникам финансирования.</t>
  </si>
  <si>
    <t>Год реализации инвестиционной программы/мероприятия должен содержаться в сроке реализации инвестиционной программы, определенном в пунктах 6 и 7 данной формы.
В случае реализации инвестиционной программы/мероприятия в течение нескольких лет информация по каждому году указывается в отдельных строках.</t>
  </si>
  <si>
    <t>Вид источника финансирования определяется из перечня: Кредиты банков; Кредиты иностранных банков; Заемные средства др. организаций; Федеральный бюджет; Бюджет субъекта Российской Федерации; Бюджет муниципального образования; Средства внебюджетных фондов; Прибыль, направленная на инвестиции; Амортизация; Инвестиционная надбавка к тарифу; Плата за подключение (технологическое присоединение);  Прочие средства.
В случае наличия нескольких источников финансирования информация по каждому из них указывается в отдельных строках.</t>
  </si>
  <si>
    <t>Источники финансирования
/source_of_funding/</t>
  </si>
  <si>
    <t>кредиты банков</t>
  </si>
  <si>
    <t>кредиты иностранных банков</t>
  </si>
  <si>
    <t>федеральный бюджет</t>
  </si>
  <si>
    <t>бюджет муниципального образования</t>
  </si>
  <si>
    <t>амортизация</t>
  </si>
  <si>
    <t>инвестиционная надбавка к тарифу</t>
  </si>
  <si>
    <t>прочие средства</t>
  </si>
  <si>
    <t>заемные средства др. организаций</t>
  </si>
  <si>
    <t>бюджет субъекта Российской Федерации</t>
  </si>
  <si>
    <t>средства внебюджетных фондов</t>
  </si>
  <si>
    <t>прибыль, направленная на инвестиции</t>
  </si>
  <si>
    <t>плата за подключение (технологическое присоединение)</t>
  </si>
  <si>
    <t>час./чел.</t>
  </si>
  <si>
    <t>час./день</t>
  </si>
  <si>
    <t xml:space="preserve">Доля потерь и неучтенного потребления </t>
  </si>
  <si>
    <t>Производительность труда</t>
  </si>
  <si>
    <t>Указывается фактическое значение отношения суммы произведений продолжительности отключений и количества пострадавших потребителей от каждого из этих отключений к количеству потребителей, проживающих в домах, в которых проходили отключения в отчетном периоде.</t>
  </si>
  <si>
    <t>Указывается фактическое значение отношения количества часов предоставления услуг к количеству календарных дней в отчетном периоде.</t>
  </si>
  <si>
    <t>Указывается плановое значение отношения количества часов предоставления услуг к количеству календарных дней в отчетном периоде.</t>
  </si>
  <si>
    <t>В случае наличия дополнительных целевых показателей инвестиционной программы информация по ним указывается в отдельных строках.</t>
  </si>
  <si>
    <t>Использование инвестиционных средств за отчетный период</t>
  </si>
  <si>
    <t>Использовано инвестиционных средств всего в отчетном периоде, в том числе:</t>
  </si>
  <si>
    <t>Указывается сумма использованных инвестиционных средства по всем источникам финансирования в отчетном периоде.</t>
  </si>
  <si>
    <t>Вид источника финансирования определяется из перечня: Кредиты банков; Кредиты иностранных банков; Заемные средства др. организаций; Федеральный бюджет; Бюджет субъекта Российской Федерации; Бюджет муниципального образования; Средства внебюджетных фондов; Прибыль, направленная на инвестиции; Амортизация; Инвестиционная надбавка к тарифу; Плата за подключение (технологическое присоединение); Прочие средства.
В случае наличия нескольких источников финансирования информация по каждому из них указывается в отдельных строках.</t>
  </si>
  <si>
    <t>Указывается сумма использованных инвестиционных средств в I квартале отчетного периода по всем источникам финансирования.</t>
  </si>
  <si>
    <t>Указывается сумма использованных инвестиционных средств в II квартале отчетного периода по всем источникам финансирования.</t>
  </si>
  <si>
    <t>Указывается сумма использованных инвестиционных средств в III квартале отчетного периода по всем источникам финансирования.</t>
  </si>
  <si>
    <t>Указывается сумма использованных инвестиционных средств в IV квартале отчетного периода по всем источникам финансирования.</t>
  </si>
  <si>
    <t>ед./км</t>
  </si>
  <si>
    <t>тыс. руб./чел.</t>
  </si>
  <si>
    <t>16.0</t>
  </si>
  <si>
    <t>4.0</t>
  </si>
  <si>
    <t>цель инвестиционной программы /kind_of_purchase_method/</t>
  </si>
  <si>
    <t>цель инвестиционной программы /objective_of_IPR/</t>
  </si>
  <si>
    <t>автоматизация (с уменьшением штата)</t>
  </si>
  <si>
    <t>уменьшение удельных затрат (повышение КПД)</t>
  </si>
  <si>
    <t>уменьшение издержек на производство</t>
  </si>
  <si>
    <t>снижение аварийности</t>
  </si>
  <si>
    <t>прочее</t>
  </si>
  <si>
    <t>modfrmSelectData</t>
  </si>
  <si>
    <t>modList06</t>
  </si>
  <si>
    <t>modList05</t>
  </si>
  <si>
    <t>modList08</t>
  </si>
  <si>
    <t>FAS.JKH.OPEN.INFO.BALANCE.HVS</t>
  </si>
  <si>
    <t>человек</t>
  </si>
  <si>
    <t>Торги/аукционы</t>
  </si>
  <si>
    <t>Прямые договора без торгов</t>
  </si>
  <si>
    <t>Прочее</t>
  </si>
  <si>
    <t>отсутствует</t>
  </si>
  <si>
    <t>Дифференциация по территориям и системам коммунальной инфраструктуры применяется для инвестиционных программ</t>
  </si>
  <si>
    <t>Тип теплоснабжающей организации</t>
  </si>
  <si>
    <r>
      <rPr>
        <b/>
        <sz val="9"/>
        <rFont val="Tahoma"/>
        <family val="2"/>
        <charset val="204"/>
      </rPr>
      <t>Тип организации</t>
    </r>
    <r>
      <rPr>
        <sz val="9"/>
        <rFont val="Tahoma"/>
        <family val="2"/>
        <charset val="204"/>
      </rPr>
      <t xml:space="preserve">
kind_of_org_type</t>
    </r>
  </si>
  <si>
    <t>Регулируемая организация</t>
  </si>
  <si>
    <t>Единая теплоснабжающая организация в ценовой зоне теплоснабжения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</si>
  <si>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</si>
  <si>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</si>
  <si>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Форма 4.3.1</t>
  </si>
  <si>
    <t>Форма 4.3.2</t>
  </si>
  <si>
    <t>Форма 4.4</t>
  </si>
  <si>
    <t>Форма 4.5</t>
  </si>
  <si>
    <t>Информация об инвестиционных программах</t>
  </si>
  <si>
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</si>
  <si>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</si>
  <si>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Выручка от регулируемой деятельности по виду деятельности</t>
  </si>
  <si>
    <t>расходы на покупаемую тепловую энергию (мощность), теплоноситель</t>
  </si>
  <si>
    <t>расходы на топливо</t>
  </si>
  <si>
    <t>объем</t>
  </si>
  <si>
    <t>стоимость за единицу объема</t>
  </si>
  <si>
    <t>стоимость доставки</t>
  </si>
  <si>
    <t>способ приобретения</t>
  </si>
  <si>
    <t>3.12.1</t>
  </si>
  <si>
    <t>Указывается выручка от регулируемой деятельности по виду деятельности в сфере теплоснабжения.</t>
  </si>
  <si>
    <t>Указываются суммарные расходы на приобретение топлива всех видов.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</si>
  <si>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</si>
  <si>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</si>
  <si>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Расходы на покупаемую электрическую энергию (мощность), используемую в технологическом процессе</t>
  </si>
  <si>
    <t>Объем приобретенной электрической энергии</t>
  </si>
  <si>
    <t>Расходы на приобретение холодной воды, используемой в технологическом процессе</t>
  </si>
  <si>
    <t>3.3.1</t>
  </si>
  <si>
    <t>3.3.2</t>
  </si>
  <si>
    <t>Расходы на хим. реагенты, используемые в технологическом процессе</t>
  </si>
  <si>
    <t>3.12.2</t>
  </si>
  <si>
    <t>3.13</t>
  </si>
  <si>
    <t>3.13.1</t>
  </si>
  <si>
    <t>3.13.2</t>
  </si>
  <si>
    <t>3.14</t>
  </si>
  <si>
    <t>3.15</t>
  </si>
  <si>
    <t>3.15.0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</si>
  <si>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</si>
  <si>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</si>
  <si>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Добавить вид топлива</t>
  </si>
  <si>
    <t>3.2.0</t>
  </si>
  <si>
    <t>Валовая прибыль (убытки) от реализации товаров и оказания услуг по регулируемому виду деятельности</t>
  </si>
  <si>
    <t>Указывается общая сумма чистой прибыли, полученной от регулируемого вида деятельности.</t>
  </si>
  <si>
    <t>6.1</t>
  </si>
  <si>
    <t>6.1.1</t>
  </si>
  <si>
    <t>6.1.2</t>
  </si>
  <si>
    <t>6.2</t>
  </si>
  <si>
    <t>Указывается общее изменение стоимости основных фондов.</t>
  </si>
  <si>
    <t>Указываются общее изменение стоимости основных фондов за счет их ввода в эксплуатацию и вывода из эксплуатации.</t>
  </si>
  <si>
    <t>Указываются изменение стоимости основных фондов за счет их ввода в эксплуатацию.</t>
  </si>
  <si>
    <t>Указываются изменение стоимости основных фондов за счет их вывода из эксплуатации.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</si>
  <si>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</si>
  <si>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</si>
  <si>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Гкал/ч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</si>
  <si>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</si>
  <si>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Тепловая нагрузка по договорам теплоснабжения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</si>
  <si>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</si>
  <si>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тыс. Гкал</t>
  </si>
  <si>
    <t>Объем вырабатываемой тепловой энергии</t>
  </si>
  <si>
    <t>Объем приобретаемой тепловой энергии</t>
  </si>
  <si>
    <t>Определенном по приборам учета, в т.ч.: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</si>
  <si>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</si>
  <si>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 xml:space="preserve">Объем тепловой энергии, отпускаемой потребителям </t>
  </si>
  <si>
    <t>11.1.1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</si>
  <si>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</si>
  <si>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Информация указывается только едиными теплоснабжающими организациями.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</si>
  <si>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</si>
  <si>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Определенном расчетным путем (нормативам потребления коммунальных услуг)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</si>
  <si>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</si>
  <si>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</si>
  <si>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Фактический объем потерь при передаче тепловой энергии</t>
  </si>
  <si>
    <t>тыс. Гкал/год</t>
  </si>
  <si>
    <t>Плановый объем потерь при передаче тепловой энергии</t>
  </si>
  <si>
    <t>13.1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</si>
  <si>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</si>
  <si>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Среднесписочная численность административно-управленческого персонала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</si>
  <si>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</si>
  <si>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</si>
  <si>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</si>
  <si>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Добавить источник тепловой энергии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</si>
  <si>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</si>
  <si>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</si>
  <si>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</si>
  <si>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</si>
  <si>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</si>
  <si>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</si>
  <si>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</si>
  <si>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</si>
  <si>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Виды топлива
/kind_of_fuels/</t>
  </si>
  <si>
    <t>газ природный по регулируемой цене</t>
  </si>
  <si>
    <t>тыс м3</t>
  </si>
  <si>
    <t>газ природный по нерегулируемой цене</t>
  </si>
  <si>
    <t>газ сжиженный</t>
  </si>
  <si>
    <t>кг</t>
  </si>
  <si>
    <t>газовый конденсат</t>
  </si>
  <si>
    <t>тонны</t>
  </si>
  <si>
    <t>гшз</t>
  </si>
  <si>
    <t>мазут</t>
  </si>
  <si>
    <t>нефть</t>
  </si>
  <si>
    <t>дизельное топливо</t>
  </si>
  <si>
    <t>уголь бурый</t>
  </si>
  <si>
    <t>уголь каменный</t>
  </si>
  <si>
    <t>торф</t>
  </si>
  <si>
    <t>дрова</t>
  </si>
  <si>
    <t>м3</t>
  </si>
  <si>
    <t>опил</t>
  </si>
  <si>
    <t>отходы березовые</t>
  </si>
  <si>
    <t>отходы осиновые</t>
  </si>
  <si>
    <t>печное топливо</t>
  </si>
  <si>
    <t>пилеты</t>
  </si>
  <si>
    <t>смола</t>
  </si>
  <si>
    <t>щепа</t>
  </si>
  <si>
    <t>горючий сланец</t>
  </si>
  <si>
    <t>керосин</t>
  </si>
  <si>
    <t>кислородно-водородная смесь</t>
  </si>
  <si>
    <t>электроэнергия (НН)</t>
  </si>
  <si>
    <t>тыс кВт.ч</t>
  </si>
  <si>
    <t>электроэнергия (СН1)</t>
  </si>
  <si>
    <t>электроэнергия (СН2)</t>
  </si>
  <si>
    <t>электроэнергия (ВН)</t>
  </si>
  <si>
    <t>мощность</t>
  </si>
  <si>
    <t>тыс кВт</t>
  </si>
  <si>
    <t>общая стоимость</t>
  </si>
  <si>
    <t>кг усл. топл./Гкал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</si>
  <si>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</si>
  <si>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</si>
  <si>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</si>
  <si>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19</t>
  </si>
  <si>
    <t>20</t>
  </si>
  <si>
    <t>21</t>
  </si>
  <si>
    <t>21.2</t>
  </si>
  <si>
    <t>21.1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</si>
  <si>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</si>
  <si>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</si>
  <si>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</si>
  <si>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Информация о показателях физического износа объектов теплоснабжения</t>
  </si>
  <si>
    <t>Информация о показателях энергетической эффективности объектов теплоснабжения</t>
  </si>
  <si>
    <t>тыс. кВт.ч/Гкал</t>
  </si>
  <si>
    <t>куб.м/Гкал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</si>
  <si>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</si>
  <si>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</si>
  <si>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</si>
  <si>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18.0</t>
  </si>
  <si>
    <t>vt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</si>
  <si>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</si>
  <si>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</si>
  <si>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t>Информация о расходах на капитальный и текущий ремонт основных производственных средств</t>
  </si>
  <si>
    <t>В случае наличия нескольких поставщиков, договоров, товаров и (или) услуг информация по ним указывается в отдельных строках.</t>
  </si>
  <si>
    <t>Количество аварий на тепловых сетях</t>
  </si>
  <si>
    <t>Указывается количество любых нарушений на тепловых сетях в расчете на один километр трубопровода.</t>
  </si>
  <si>
    <t>Количество аварий на источниках тепловой энергии</t>
  </si>
  <si>
    <t>ед. на источник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</si>
  <si>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</si>
  <si>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</si>
  <si>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</si>
  <si>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</si>
  <si>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количество составленных актов, подтверждающих факт превышения разрешенных отклонений значений параметров,</t>
  </si>
  <si>
    <t>средняя продолжительность устранения превышения разрешенных отклонений значений параметров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</si>
  <si>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</si>
  <si>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шт.</t>
  </si>
  <si>
    <t>Доля числа исполненных в срок договоров о подключении</t>
  </si>
  <si>
    <t>Информация в строках 4.1 - 4.3 указывается в случае, если организация имеет статус единой теплоснабжающей организации.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</si>
  <si>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</si>
  <si>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</si>
  <si>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по данной форме размещается в случае, если организация выполняет или планирует выполнение инвестиционной программы в отчетном периоде.</t>
  </si>
  <si>
    <t>Единой теплоснабжающей организацией, теплоснабжающей организацией и теплосетевой организацией в ценовых зонах теплоснабжения раскрывается информация об инвестиционных программах разрабатываемых и утверждаемых в отношении деятельности, при осуществлении которой расчеты за товары (услуги) в сфере теплоснабжения осуществляются по регулируемым ценам (тарифам) (за исключением деятельности по подключению (технологическому присоединению) к системе теплоснабжения).</t>
  </si>
  <si>
    <r>
      <t>Информация об инвестиционных программах</t>
    </r>
    <r>
      <rPr>
        <vertAlign val="superscript"/>
        <sz val="10"/>
        <rFont val="Tahoma"/>
        <family val="2"/>
        <charset val="204"/>
      </rPr>
      <t>1</t>
    </r>
  </si>
  <si>
    <t>Указывается плановое значение отношения суммы произведений продолжительности отключений и количества пострадавших потребителей от каждого из этих отключений к количеству потребителей, проживающих в домах, в которых проходили отключения в отчетном периоде.</t>
  </si>
  <si>
    <t>Указывается фактическое значение доли потерь и неучтенного тепловой энергии в общем объеме тепла, поданной в тепловую в отчетном периоде.</t>
  </si>
  <si>
    <t>Указывается плановое значение доли потерь и неучтенного тепловой энергии в общем объеме тепла, поданной в тепловую в отчетном периоде.</t>
  </si>
  <si>
    <t>Коэффициент потерь</t>
  </si>
  <si>
    <t>Гкал/км</t>
  </si>
  <si>
    <t>Износ систем коммунальной инфраструктуры</t>
  </si>
  <si>
    <t>Указывается фактическое значение коэффициента потерь тепловой энергии.</t>
  </si>
  <si>
    <t>Указывается плановое значение коэффициента потерь тепловой энергии.</t>
  </si>
  <si>
    <t>Износ оборудования производства (котлы)</t>
  </si>
  <si>
    <t>Износ оборудования передачи тепловой энергии (сети)</t>
  </si>
  <si>
    <t>Удельный вес сетей, нуждающихся в замене</t>
  </si>
  <si>
    <t>Расход топлива</t>
  </si>
  <si>
    <t>т усл.топл/Гкал</t>
  </si>
  <si>
    <t>9.11</t>
  </si>
  <si>
    <t>9.11.1</t>
  </si>
  <si>
    <t>9.11.2</t>
  </si>
  <si>
    <t>9.12</t>
  </si>
  <si>
    <t>9.12.1</t>
  </si>
  <si>
    <t>9.12.2</t>
  </si>
  <si>
    <t>9.13</t>
  </si>
  <si>
    <t>9.13.1</t>
  </si>
  <si>
    <t>9.13.2</t>
  </si>
  <si>
    <t>Расход электроэнергии на выработку</t>
  </si>
  <si>
    <t>кВт.ч/Гкал</t>
  </si>
  <si>
    <t>Расход электроэнергии на передачу</t>
  </si>
  <si>
    <t>Количество аварий (с учетом котельных)</t>
  </si>
  <si>
    <t>9.14</t>
  </si>
  <si>
    <t>9.14.1</t>
  </si>
  <si>
    <t>9.14.2</t>
  </si>
  <si>
    <t>9.15</t>
  </si>
  <si>
    <t>9.15.1</t>
  </si>
  <si>
    <t>9.15.2</t>
  </si>
  <si>
    <t xml:space="preserve">Указывается фактическое значение количества аварий (с учетом котельных). </t>
  </si>
  <si>
    <t>Указывается плановое значение количества аварий (с учетом котельных).</t>
  </si>
  <si>
    <t>Указывается фактическое значение отношения количества аварий на тепловых сетях к протяженности сетей в отчетном периоде.</t>
  </si>
  <si>
    <t>Указывается плановое значение отношения количества аварий на тепловых сетях к протяженности сетей в отчетном периоде.</t>
  </si>
  <si>
    <t>9.16</t>
  </si>
  <si>
    <t>9.16.1</t>
  </si>
  <si>
    <t>9.16.2</t>
  </si>
  <si>
    <t>Указывается фактическое значение отношение фонда оплаты труда к численности всех рабочих основного вида деятельности организации.  
В число рабочих основного вида деятельности включаются рабочие, занятые на производственных процессах по тепловым сетям.</t>
  </si>
  <si>
    <t>Указывается плановое значение отношение фонда оплаты труда к численности всех рабочих основного вида деятельности организации.  
В число рабочих основного вида деятельности включаются рабочие, занятые на производственных процессах по тепловым сетям.</t>
  </si>
  <si>
    <t>Организация осуществляет поставку товаров (оказание услуг) только по нерегулируемым ценам</t>
  </si>
  <si>
    <r>
  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  </r>
    <r>
      <rPr>
        <vertAlign val="superscript"/>
        <sz val="9"/>
        <rFont val="Tahoma"/>
        <family val="2"/>
        <charset val="204"/>
      </rPr>
      <t>1</t>
    </r>
  </si>
  <si>
    <t xml:space="preserve">Едиными теплоснабжающими организациями, теплоснабжающими и теплосетевыми организациями в ценовых зонах теплоснабжения указывается информация об основных потребительских </t>
  </si>
  <si>
    <t>характеристиках товаров и услуг, поставляемых и оказываемых этими организациями в ценовых зонах теплоснабжения.</t>
  </si>
  <si>
    <t>Сведения о правовых актах, регламентирующих правила закупки (положение о закупках) в организации</t>
  </si>
  <si>
    <t>Сведения о месте размещения положения о закупках организации</t>
  </si>
  <si>
    <t>Сведения о планировании закупочных процедур</t>
  </si>
  <si>
    <t>Сведения о результатах проведения закупочных процедур</t>
  </si>
  <si>
    <t>Добавить сведения</t>
  </si>
  <si>
    <t>et_List13_1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</si>
  <si>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</t>
  </si>
  <si>
    <t>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</si>
  <si>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Форма 4.9</t>
  </si>
  <si>
    <t>Информация о способах приобретения, стоимости и объемах товаров, необходимых для производства товаров и (или) оказания услуг</t>
  </si>
  <si>
    <t>Форма 1.0.1 | Форма 4.3.1</t>
  </si>
  <si>
    <t>modList13</t>
  </si>
  <si>
    <t>Инвестиционная программа относится к деятельности, при осуществлении которой расчеты за товары (услуги) в сфере теплоснабжения осуществляются по регулируемым ценам (тарифам) (за исключением деятельности по подключению (технологическому присоединению) к системе теплоснабжения)</t>
  </si>
  <si>
    <t>Применяется дифференциация тарифа по централизованным системам теплоснабжения?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</si>
  <si>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</si>
  <si>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</si>
  <si>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</si>
  <si>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</si>
  <si>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</si>
  <si>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</si>
  <si>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</si>
  <si>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</si>
  <si>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</si>
  <si>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</si>
  <si>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</si>
  <si>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Указывается установленная тепловая мощность для источника тепловой энергии.</t>
  </si>
  <si>
    <t xml:space="preserve">Указывается информация отдельно по организациям, сумма оплаты услуг которых превышает 20% суммы расходов на капитальный и текущий ремонт основных производственных средства.
Способ приобретения определяется из перечня: Торги/аукционы; Прямые договора без торгов; Прочее
</t>
  </si>
  <si>
    <t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теплоснабжения*</t>
  </si>
  <si>
    <t>*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регулируемых организаций, публикуется по форме 4.9 регулируемыми организациями в течение 10 календарных дней с момента подачи заявления об установлении цен (тарифов) в сфере теплоснабжения в орган исполнительной власти субъекта Российской Федерации в области государственного регулирования цен (тарифов)</t>
  </si>
  <si>
    <t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</t>
  </si>
  <si>
    <t>modfrmListIP</t>
  </si>
  <si>
    <t>REESTR_IP</t>
  </si>
  <si>
    <t>Проверка доступных обновлений...</t>
  </si>
  <si>
    <t>Нет доступных обновлений для отчёта с кодом FAS.JKH.OPEN.INFO.BALANCE.WARM!</t>
  </si>
  <si>
    <t>Доступно обновление до версии 2.0.1</t>
  </si>
  <si>
    <t>Описание изменений: Версия 2.0.1
1. Расширен список лет для заполнения.</t>
  </si>
  <si>
    <t>Размер файла обновления: 280064 байт</t>
  </si>
  <si>
    <t>Подготовка к обновлению...</t>
  </si>
  <si>
    <t>Сохранение файла резервной копии: C:\Users\SankovaIN\Desktop\FAS.JKH.OPEN.INFO.BALANCE.WARM(v2.0).BKP..xlsb</t>
  </si>
  <si>
    <t>Резервная копия создана: C:\Users\SankovaIN\Desktop\FAS.JKH.OPEN.INFO.BALANCE.WARM(v2.0).BKP..xlsb</t>
  </si>
  <si>
    <t>Создание книги для установки обновлений...</t>
  </si>
  <si>
    <t>Файл обновления загружен: C:\Users\SankovaIN\Desktop\UPDATE.FAS.JKH.OPEN.INFO.BALANCE.WARM.TO.2.0.1.85.xls</t>
  </si>
  <si>
    <t>Обновление завершилось удачно! Шаблон FAS.JKH.OPEN.INFO.BALANCE.WARM(v2.0).xlsb сохранен под именем 'FAS.JKH.OPEN.INFO.BALANCE.WARM(v2.0.1).xlsb'</t>
  </si>
  <si>
    <t>27.04.2023</t>
  </si>
  <si>
    <t>https://portal.eias.ru/Portal/DownloadPage.aspx?type=12&amp;guid=????????-????-????-????-????????????</t>
  </si>
  <si>
    <t>https://eias.fstrf.ru/disclo/get_file?p_guid=????????-????-????-????-????????????</t>
  </si>
  <si>
    <t>NUMBER_POINT</t>
  </si>
  <si>
    <t>L_NAME</t>
  </si>
  <si>
    <t>L_START_DATE</t>
  </si>
  <si>
    <t>L_END_DATE</t>
  </si>
  <si>
    <t>Инвестиционная программа № 33 от 16.07.2021 ООО "Коммунальные системы" в сфере теплоснабжения по строительству объектов на 2022-2041 годы</t>
  </si>
  <si>
    <t>01.01.2022</t>
  </si>
  <si>
    <t>31.12.2041</t>
  </si>
  <si>
    <t>Инвестиционная программа № 34 от 05.09.2018 МУП "Шарьинская ТЭЦ" в сфере теплоснабжения по реконструкции и модернизации существующих объектов систем теплоснабжения, на территории городского округа Шарья на 2019-2023 годы</t>
  </si>
  <si>
    <t>01.01.2019</t>
  </si>
  <si>
    <t>31.12.2023</t>
  </si>
  <si>
    <t>Инвестиционная программа № 34 от 10.07.2019 ПАО "ТГК-2" в сфере теплоснабжения по модернизации и реконструкции имущественного комплекса, на территории городского округа Кострома на 2019-2023 годы</t>
  </si>
  <si>
    <t>10.07.2019</t>
  </si>
  <si>
    <t>Инвестиционная программа № 36/1 от 25.10.2022 МУП г. Костромы "Городские сети" в сфере теплоснабжения по модернизации и строительству систем теплоснабжения на 2023-2025 годы</t>
  </si>
  <si>
    <t>01.12.2023</t>
  </si>
  <si>
    <t>31.12.2025</t>
  </si>
  <si>
    <t>Инвестиционная программа № 36/1 от 25.10.2022 МУП г. Костромы "Городские сети" в сфере теплоснабжения по модернизации и строительству систем теплоснабжения, на территории городского округа Кострома на 2023-2025 годы</t>
  </si>
  <si>
    <t>01.01.2023</t>
  </si>
  <si>
    <t>Инвестиционная программа № 43 от 27.10.2015 ООО "СТТ" в сфере теплоснабжения по развитию систем теплоснабжения, на территории городского округа Кострома на 2015-2029 годы</t>
  </si>
  <si>
    <t>27.10.2015</t>
  </si>
  <si>
    <t>31.12.2029</t>
  </si>
  <si>
    <t>Инвестиционная программа № 55 от 19.11.2015 ООО "СТТ" в сфере теплоснабжения по развитию систем теплоснабжения, на территории городского поселения посёлок Судиславль, Судиславский муниципальный район на 2015-2024 годы</t>
  </si>
  <si>
    <t>19.11.2015</t>
  </si>
  <si>
    <t>31.12.2024</t>
  </si>
  <si>
    <t>Инвестиционная программа ИП Горохов С.Ж. по реконструкции системы теплоснабжения п. Бычиха Костромского муниципального района на 2018-2027 годы</t>
  </si>
  <si>
    <t>01.01.2018</t>
  </si>
  <si>
    <t>31.12.2027</t>
  </si>
  <si>
    <t>Инвестиционная программа ООО "Константа" по развитию систем теплоснабжения на 2018-2020 годы</t>
  </si>
  <si>
    <t>31.12.2020</t>
  </si>
  <si>
    <t>Инвестиционная программа ООО "Современные технологии теплоснабжения" развития систем теплоснабжения г.п.п. Судиславль Судиславского муниципального района Костромской области на 2015-2024 годы</t>
  </si>
  <si>
    <t>01.10.2015</t>
  </si>
  <si>
    <t>01.05.2024</t>
  </si>
  <si>
    <t>Инвестиционная программа ООО "Современные технологии теплоснабжения" развития систем теплоснабжения города Костромы на 2015-2029 годы</t>
  </si>
  <si>
    <t>31.05.2029</t>
  </si>
  <si>
    <t>Инвестиционная программа общества с ограниченной ответственностью "ТехноСервис" по развитию системы теплоснабжения городского поселения город Нея муниципального района город Нея и Нейский район на 2014-2021 годы</t>
  </si>
  <si>
    <t>01.10.2014</t>
  </si>
  <si>
    <t>31.05.2024</t>
  </si>
  <si>
    <t>Инвестиционная программа от 29.04.2020 МУКП "Галичская теплоснабжающая организация" в сфере теплоснабжения по модернизации и строительству объектов, на территории городского округа Галич на 2021-2022 годы</t>
  </si>
  <si>
    <t>01.01.2021</t>
  </si>
  <si>
    <t>31.12.2022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</si>
  <si>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</si>
  <si>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</si>
  <si>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</si>
  <si>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</si>
  <si>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</si>
  <si>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</si>
  <si>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</si>
  <si>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</si>
  <si>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</si>
  <si>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</si>
  <si>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</si>
  <si>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</si>
  <si>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</si>
  <si>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</si>
  <si>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</si>
  <si>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</si>
  <si>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</si>
  <si>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</si>
  <si>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</si>
  <si>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</si>
  <si>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</si>
  <si>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</si>
  <si>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</si>
  <si>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</si>
  <si>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</si>
  <si>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</si>
  <si>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</si>
  <si>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</si>
  <si>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</si>
  <si>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</si>
  <si>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</si>
  <si>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</si>
  <si>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</si>
  <si>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</si>
  <si>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</si>
  <si>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</si>
  <si>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</si>
  <si>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28812359</t>
  </si>
  <si>
    <t>АО "Лунево"</t>
  </si>
  <si>
    <t>4414009580</t>
  </si>
  <si>
    <t>441401001</t>
  </si>
  <si>
    <t>07-07-2003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</si>
  <si>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</si>
  <si>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</si>
  <si>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</si>
  <si>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</si>
  <si>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</si>
  <si>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</si>
  <si>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</si>
  <si>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</si>
  <si>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</si>
  <si>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</si>
  <si>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</si>
  <si>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</si>
  <si>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</si>
  <si>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</si>
  <si>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</si>
  <si>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</si>
  <si>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</si>
  <si>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</si>
  <si>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</si>
  <si>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</si>
  <si>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</si>
  <si>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</si>
  <si>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</si>
  <si>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</si>
  <si>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</si>
  <si>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</si>
  <si>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</si>
  <si>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</si>
  <si>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</si>
  <si>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</si>
  <si>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</si>
  <si>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</si>
  <si>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</si>
  <si>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</si>
  <si>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</si>
  <si>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</si>
  <si>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</si>
  <si>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</si>
  <si>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</si>
  <si>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</si>
  <si>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</si>
  <si>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</si>
  <si>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</si>
  <si>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</si>
  <si>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</si>
  <si>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</si>
  <si>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</si>
  <si>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</si>
  <si>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</si>
  <si>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</si>
  <si>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</si>
  <si>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</si>
  <si>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</si>
  <si>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</si>
  <si>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</si>
  <si>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</si>
  <si>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</si>
  <si>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</si>
  <si>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</si>
  <si>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</si>
  <si>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</si>
  <si>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</si>
  <si>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</si>
  <si>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</si>
  <si>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</si>
  <si>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</si>
  <si>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</si>
  <si>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</si>
  <si>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</si>
  <si>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</si>
  <si>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</si>
  <si>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</si>
  <si>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</si>
  <si>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</si>
  <si>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</si>
  <si>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</si>
  <si>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</si>
  <si>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</si>
  <si>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</si>
  <si>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</si>
  <si>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</si>
  <si>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</si>
  <si>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</si>
  <si>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</si>
  <si>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</si>
  <si>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</si>
  <si>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</si>
  <si>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</si>
  <si>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31653173</t>
  </si>
  <si>
    <t>МКУ "ЕДДС"</t>
  </si>
  <si>
    <t>4410001140</t>
  </si>
  <si>
    <t>03-03-2016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</si>
  <si>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</si>
  <si>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</si>
  <si>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</si>
  <si>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</si>
  <si>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</si>
  <si>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</si>
  <si>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</si>
  <si>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</si>
  <si>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</si>
  <si>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</si>
  <si>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</si>
  <si>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</si>
  <si>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</si>
  <si>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</si>
  <si>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</si>
  <si>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</si>
  <si>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</si>
  <si>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</si>
  <si>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</si>
  <si>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</si>
  <si>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</si>
  <si>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</si>
  <si>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</si>
  <si>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</si>
  <si>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</si>
  <si>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</si>
  <si>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</si>
  <si>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</si>
  <si>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</si>
  <si>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</si>
  <si>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</si>
  <si>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</si>
  <si>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</si>
  <si>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</si>
  <si>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</si>
  <si>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</si>
  <si>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</si>
  <si>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</si>
  <si>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</si>
  <si>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</si>
  <si>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</si>
  <si>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</si>
  <si>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</si>
  <si>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</si>
  <si>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</si>
  <si>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</si>
  <si>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</si>
  <si>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</si>
  <si>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</si>
  <si>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</si>
  <si>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</si>
  <si>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</si>
  <si>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</si>
  <si>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</si>
  <si>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</si>
  <si>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</si>
  <si>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</si>
  <si>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</si>
  <si>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28422138</t>
  </si>
  <si>
    <t>МП ЖКХ Пыщугского сельского поселения</t>
  </si>
  <si>
    <t>4425002354</t>
  </si>
  <si>
    <t>442501001</t>
  </si>
  <si>
    <t>02-10-2013 00:00:00</t>
  </si>
  <si>
    <t>19-10-2022 00:00:00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</si>
  <si>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</si>
  <si>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</si>
  <si>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</si>
  <si>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</si>
  <si>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</si>
  <si>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</si>
  <si>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</si>
  <si>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</si>
  <si>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</si>
  <si>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</si>
  <si>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</si>
  <si>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</si>
  <si>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</si>
  <si>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</si>
  <si>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</si>
  <si>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</si>
  <si>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</si>
  <si>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</si>
  <si>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</si>
  <si>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</si>
  <si>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</si>
  <si>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</si>
  <si>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</si>
  <si>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</si>
  <si>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</si>
  <si>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</si>
  <si>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</si>
  <si>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</si>
  <si>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</si>
  <si>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</si>
  <si>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</si>
  <si>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</si>
  <si>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</si>
  <si>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</si>
  <si>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</si>
  <si>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</si>
  <si>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</si>
  <si>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</si>
  <si>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</si>
  <si>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</si>
  <si>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</si>
  <si>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</si>
  <si>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</si>
  <si>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</si>
  <si>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</si>
  <si>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</si>
  <si>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</si>
  <si>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</si>
  <si>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</si>
  <si>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</si>
  <si>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</si>
  <si>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</si>
  <si>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</si>
  <si>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</si>
  <si>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</si>
  <si>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</si>
  <si>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</si>
  <si>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</si>
  <si>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</si>
  <si>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</si>
  <si>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26372982</t>
  </si>
  <si>
    <t>МУП "Судиславское ЖКХ"</t>
  </si>
  <si>
    <t>4427004212</t>
  </si>
  <si>
    <t>16-12-2022 00:00:00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</si>
  <si>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</si>
  <si>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</si>
  <si>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</si>
  <si>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</si>
  <si>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</si>
  <si>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</si>
  <si>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</si>
  <si>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</si>
  <si>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</si>
  <si>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</si>
  <si>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</si>
  <si>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</si>
  <si>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</si>
  <si>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</si>
  <si>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</si>
  <si>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</si>
  <si>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</si>
  <si>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</si>
  <si>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</si>
  <si>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</si>
  <si>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</si>
  <si>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</si>
  <si>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</si>
  <si>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</si>
  <si>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</si>
  <si>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</si>
  <si>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</si>
  <si>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</si>
  <si>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</si>
  <si>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</si>
  <si>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</si>
  <si>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</si>
  <si>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</si>
  <si>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</si>
  <si>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</si>
  <si>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</si>
  <si>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</si>
  <si>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</si>
  <si>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</si>
  <si>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</si>
  <si>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</si>
  <si>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</si>
  <si>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</si>
  <si>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</si>
  <si>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</si>
  <si>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</si>
  <si>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</si>
  <si>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</si>
  <si>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</si>
  <si>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</si>
  <si>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</si>
  <si>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</si>
  <si>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</si>
  <si>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</si>
  <si>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</si>
  <si>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</si>
  <si>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</si>
  <si>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</si>
  <si>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</si>
  <si>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</si>
  <si>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10-04-2023 00:00:00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</si>
  <si>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</si>
  <si>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</si>
  <si>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</si>
  <si>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</si>
  <si>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</si>
  <si>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</si>
  <si>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</si>
  <si>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</si>
  <si>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</si>
  <si>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</si>
  <si>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</si>
  <si>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</si>
  <si>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26770746</t>
  </si>
  <si>
    <t>ОГБУЗ "Чухломская ЦРБ"</t>
  </si>
  <si>
    <t>4429001400</t>
  </si>
  <si>
    <t>29645885</t>
  </si>
  <si>
    <t>ОГБУЗ МАНТУРОВСКАЯ ОБ</t>
  </si>
  <si>
    <t>4404001078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</si>
  <si>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</si>
  <si>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</si>
  <si>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</si>
  <si>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</si>
  <si>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</si>
  <si>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</si>
  <si>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</si>
  <si>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</si>
  <si>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</si>
  <si>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</si>
  <si>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</si>
  <si>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</si>
  <si>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</si>
  <si>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</si>
  <si>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</si>
  <si>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</si>
  <si>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</si>
  <si>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</si>
  <si>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</si>
  <si>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</si>
  <si>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</si>
  <si>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</si>
  <si>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</si>
  <si>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</si>
  <si>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</si>
  <si>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</si>
  <si>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</si>
  <si>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</si>
  <si>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</si>
  <si>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</si>
  <si>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</si>
  <si>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</si>
  <si>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</si>
  <si>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30434689</t>
  </si>
  <si>
    <t>ООО "Волгатрубопрофиль"</t>
  </si>
  <si>
    <t>4431002320</t>
  </si>
  <si>
    <t>04-08-2000 00:00:00</t>
  </si>
  <si>
    <t>27-12-2022 00:00:00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</si>
  <si>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</si>
  <si>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</si>
  <si>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</si>
  <si>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</si>
  <si>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</si>
  <si>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</si>
  <si>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</si>
  <si>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</si>
  <si>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</si>
  <si>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</si>
  <si>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</si>
  <si>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</si>
  <si>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</si>
  <si>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</si>
  <si>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</si>
  <si>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</si>
  <si>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</si>
  <si>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</si>
  <si>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</si>
  <si>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</si>
  <si>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</si>
  <si>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</si>
  <si>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</si>
  <si>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</si>
  <si>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</si>
  <si>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</si>
  <si>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</si>
  <si>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</si>
  <si>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</si>
  <si>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</si>
  <si>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</si>
  <si>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</si>
  <si>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</si>
  <si>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</si>
  <si>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</si>
  <si>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</si>
  <si>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</si>
  <si>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</si>
  <si>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</si>
  <si>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</si>
  <si>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</si>
  <si>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</si>
  <si>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</si>
  <si>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</si>
  <si>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</si>
  <si>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</si>
  <si>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</si>
  <si>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</si>
  <si>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</si>
  <si>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</si>
  <si>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</si>
  <si>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</si>
  <si>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</si>
  <si>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</si>
  <si>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</si>
  <si>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</si>
  <si>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</si>
  <si>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</si>
  <si>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30350914</t>
  </si>
  <si>
    <t>ООО "ОЛИМП"</t>
  </si>
  <si>
    <t>4407013160</t>
  </si>
  <si>
    <t>18-11-2014 00:00:00</t>
  </si>
  <si>
    <t>22-03-2022 00:00:00</t>
  </si>
  <si>
    <t>26357307</t>
  </si>
  <si>
    <t>ООО "Облтеплоэнерго"</t>
  </si>
  <si>
    <t>4401077745</t>
  </si>
  <si>
    <t>30906780</t>
  </si>
  <si>
    <t>ООО "ПРОФИТ"</t>
  </si>
  <si>
    <t>4401168015</t>
  </si>
  <si>
    <t>25-12-2015 00:00:00</t>
  </si>
  <si>
    <t>25-02-2022 00:00:00</t>
  </si>
  <si>
    <t>31183696</t>
  </si>
  <si>
    <t>ООО "Пыщуг-Ресурс"</t>
  </si>
  <si>
    <t>4425002393</t>
  </si>
  <si>
    <t>30-07-2018 00:00:00</t>
  </si>
  <si>
    <t>19-08-2022 00:00:00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</si>
  <si>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</si>
  <si>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</si>
  <si>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</si>
  <si>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</si>
  <si>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</si>
  <si>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</si>
  <si>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</si>
  <si>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</si>
  <si>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</si>
  <si>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</si>
  <si>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</si>
  <si>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</si>
  <si>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</si>
  <si>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</si>
  <si>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</si>
  <si>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</si>
  <si>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</si>
  <si>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</si>
  <si>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</si>
  <si>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</si>
  <si>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</si>
  <si>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</si>
  <si>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</si>
  <si>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</si>
  <si>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</si>
  <si>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</si>
  <si>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</si>
  <si>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</si>
  <si>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</si>
  <si>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</si>
  <si>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</si>
  <si>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</si>
  <si>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</si>
  <si>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</si>
  <si>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</si>
  <si>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</si>
  <si>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</si>
  <si>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</si>
  <si>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</si>
  <si>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31605496</t>
  </si>
  <si>
    <t>ООО "ТЕПЛО"</t>
  </si>
  <si>
    <t>4400008717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</si>
  <si>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</si>
  <si>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</si>
  <si>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</si>
  <si>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</si>
  <si>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</si>
  <si>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</si>
  <si>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</si>
  <si>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</si>
  <si>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</si>
  <si>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</si>
  <si>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</si>
  <si>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</si>
  <si>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28268813</t>
  </si>
  <si>
    <t>ООО "ТеплоРесурс"</t>
  </si>
  <si>
    <t>4404004777</t>
  </si>
  <si>
    <t>01-04-2013 00:00:00</t>
  </si>
  <si>
    <t>30-09-2022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</si>
  <si>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</si>
  <si>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</si>
  <si>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</si>
  <si>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</si>
  <si>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</si>
  <si>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</si>
  <si>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</si>
  <si>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</si>
  <si>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</si>
  <si>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</si>
  <si>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</si>
  <si>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</si>
  <si>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</si>
  <si>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</si>
  <si>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</si>
  <si>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</si>
  <si>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</si>
  <si>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</si>
  <si>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</si>
  <si>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</si>
  <si>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</si>
  <si>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</si>
  <si>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</si>
  <si>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</si>
  <si>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</si>
  <si>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</si>
  <si>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</si>
  <si>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28274044</t>
  </si>
  <si>
    <t>ООО "Теплоэнерго"</t>
  </si>
  <si>
    <t>4406008054</t>
  </si>
  <si>
    <t>19-09-2013 00:00:00</t>
  </si>
  <si>
    <t>25-05-2022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</si>
  <si>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</si>
  <si>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</si>
  <si>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</si>
  <si>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</si>
  <si>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</si>
  <si>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</si>
  <si>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</si>
  <si>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</si>
  <si>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</si>
  <si>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</si>
  <si>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</si>
  <si>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</si>
  <si>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</si>
  <si>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</si>
  <si>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</si>
  <si>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</si>
  <si>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</si>
  <si>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</si>
  <si>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</si>
  <si>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</si>
  <si>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</si>
  <si>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</si>
  <si>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</si>
  <si>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</si>
  <si>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</si>
  <si>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</si>
  <si>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</si>
  <si>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</si>
  <si>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</si>
  <si>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</si>
  <si>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</si>
  <si>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</si>
  <si>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</si>
  <si>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</si>
  <si>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</si>
  <si>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</si>
  <si>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</si>
  <si>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</si>
  <si>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</si>
  <si>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</si>
  <si>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</si>
  <si>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</si>
  <si>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</si>
  <si>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</si>
  <si>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</si>
  <si>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</si>
  <si>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</si>
  <si>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</si>
  <si>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</si>
  <si>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</si>
  <si>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</si>
  <si>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26518106</t>
  </si>
  <si>
    <t>ПАО "Россети Центр"</t>
  </si>
  <si>
    <t>6901067107</t>
  </si>
  <si>
    <t>26324372</t>
  </si>
  <si>
    <t>ПАО "ТГК-2"</t>
  </si>
  <si>
    <t>440132002</t>
  </si>
  <si>
    <t>01-07-2006 00:00:00</t>
  </si>
  <si>
    <t>26523308</t>
  </si>
  <si>
    <t>760601001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</si>
  <si>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</si>
  <si>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</si>
  <si>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</si>
  <si>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</si>
  <si>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</si>
  <si>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</si>
  <si>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</si>
  <si>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</si>
  <si>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</si>
  <si>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</si>
  <si>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</si>
  <si>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</si>
  <si>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</si>
  <si>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</si>
  <si>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</si>
  <si>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</si>
  <si>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</si>
  <si>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</si>
  <si>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</si>
  <si>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</si>
  <si>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</si>
  <si>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</si>
  <si>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</si>
  <si>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</si>
  <si>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</si>
  <si>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</si>
  <si>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</si>
  <si>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29.03.2023</t>
  </si>
  <si>
    <t>157305 Костромская обл. г. Мантурово, ул.Матросова, д2Б</t>
  </si>
  <si>
    <t>Тереханов Никита Сергеевич</t>
  </si>
  <si>
    <t>Санькова Ирина Николаевна</t>
  </si>
  <si>
    <t>техник ОЭС</t>
  </si>
  <si>
    <t>49446-233-37</t>
  </si>
  <si>
    <t>Irina.Sankova@sveza.com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</si>
  <si>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</si>
  <si>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</si>
  <si>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</si>
  <si>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</si>
  <si>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</si>
  <si>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</si>
  <si>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</si>
  <si>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</si>
  <si>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</si>
  <si>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</si>
  <si>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</si>
  <si>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</si>
  <si>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</si>
  <si>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</si>
  <si>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</si>
  <si>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</si>
  <si>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</si>
  <si>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</si>
  <si>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</si>
  <si>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</si>
  <si>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</si>
  <si>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</si>
  <si>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</si>
  <si>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</si>
  <si>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</si>
  <si>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</si>
  <si>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</si>
  <si>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</si>
  <si>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</si>
  <si>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</si>
  <si>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</si>
  <si>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</si>
  <si>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</si>
  <si>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</si>
  <si>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</si>
  <si>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</si>
  <si>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</si>
  <si>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</si>
  <si>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</si>
  <si>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</si>
  <si>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</si>
  <si>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</si>
  <si>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</si>
  <si>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</si>
  <si>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</si>
  <si>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</si>
  <si>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</si>
  <si>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</si>
  <si>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</si>
  <si>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</si>
  <si>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</si>
  <si>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</si>
  <si>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</si>
  <si>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</si>
  <si>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</si>
  <si>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</si>
  <si>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</si>
  <si>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</si>
  <si>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</si>
  <si>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</si>
  <si>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</si>
  <si>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</si>
  <si>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</si>
  <si>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</si>
  <si>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</si>
  <si>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</si>
  <si>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</si>
  <si>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</si>
  <si>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</si>
  <si>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</si>
  <si>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</si>
  <si>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</si>
  <si>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</si>
  <si>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</si>
  <si>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</si>
  <si>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</si>
  <si>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</si>
  <si>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</si>
  <si>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</si>
  <si>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</si>
  <si>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</si>
  <si>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</si>
  <si>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</si>
  <si>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</si>
  <si>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</si>
  <si>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</si>
  <si>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</si>
  <si>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</si>
  <si>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</si>
  <si>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</si>
  <si>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</si>
  <si>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</si>
  <si>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</si>
  <si>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</si>
  <si>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</si>
  <si>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</si>
  <si>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</si>
  <si>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</si>
  <si>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</si>
  <si>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</si>
  <si>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</si>
  <si>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</si>
  <si>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</si>
  <si>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</si>
  <si>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</si>
  <si>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</si>
  <si>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</si>
  <si>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</si>
  <si>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</si>
  <si>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</si>
  <si>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</si>
  <si>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</si>
  <si>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</si>
  <si>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</si>
  <si>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</si>
  <si>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</si>
  <si>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</si>
  <si>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</si>
  <si>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</si>
  <si>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</si>
  <si>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</si>
  <si>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</si>
  <si>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</si>
  <si>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</si>
  <si>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</si>
  <si>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</si>
  <si>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</si>
  <si>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</si>
  <si>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</si>
  <si>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</si>
  <si>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</si>
  <si>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</si>
  <si>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</si>
  <si>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</si>
  <si>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</si>
  <si>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</si>
  <si>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</si>
  <si>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</si>
  <si>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</si>
  <si>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</si>
  <si>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</si>
  <si>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</si>
  <si>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</si>
  <si>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</si>
  <si>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</si>
  <si>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</si>
  <si>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</si>
  <si>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</si>
  <si>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</si>
  <si>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</si>
  <si>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</si>
  <si>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</si>
  <si>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</si>
  <si>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</si>
  <si>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</si>
  <si>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</si>
  <si>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</si>
  <si>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</si>
  <si>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</si>
  <si>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</si>
  <si>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</si>
  <si>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</si>
  <si>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</si>
  <si>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</si>
  <si>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</si>
  <si>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</si>
  <si>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</si>
  <si>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</si>
  <si>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</si>
  <si>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</si>
  <si>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</si>
  <si>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</si>
  <si>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</si>
  <si>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</si>
  <si>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</si>
  <si>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</si>
  <si>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</si>
  <si>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</si>
  <si>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</si>
  <si>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</si>
  <si>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</si>
  <si>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</si>
  <si>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</si>
  <si>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</si>
  <si>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</si>
  <si>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</si>
  <si>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</si>
  <si>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</si>
  <si>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</si>
  <si>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</si>
  <si>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</si>
  <si>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</si>
  <si>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</si>
  <si>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</si>
  <si>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</si>
  <si>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</si>
  <si>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</si>
  <si>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</si>
  <si>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</si>
  <si>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</si>
  <si>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</si>
  <si>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</si>
  <si>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</si>
  <si>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</si>
  <si>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</si>
  <si>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</si>
  <si>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</si>
  <si>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</si>
  <si>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</si>
  <si>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</si>
  <si>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</si>
  <si>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</si>
  <si>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</si>
  <si>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</si>
  <si>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</si>
  <si>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</si>
  <si>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</si>
  <si>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</si>
  <si>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</si>
  <si>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</si>
  <si>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</si>
  <si>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</si>
  <si>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</si>
  <si>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</si>
  <si>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</si>
  <si>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</si>
  <si>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</si>
  <si>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</si>
  <si>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</si>
  <si>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</si>
  <si>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</si>
  <si>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</si>
  <si>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</si>
  <si>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</si>
  <si>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</si>
  <si>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</si>
  <si>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</si>
  <si>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</si>
  <si>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</si>
  <si>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</si>
  <si>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</si>
  <si>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</si>
  <si>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</si>
  <si>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</si>
  <si>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</si>
  <si>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</si>
  <si>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</si>
  <si>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</si>
  <si>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</si>
  <si>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</si>
  <si>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</si>
  <si>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</si>
  <si>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</si>
  <si>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</si>
  <si>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</si>
  <si>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</si>
  <si>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</si>
  <si>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</si>
  <si>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</si>
  <si>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</si>
  <si>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</si>
  <si>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</si>
  <si>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</si>
  <si>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</si>
  <si>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</si>
  <si>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</si>
  <si>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</si>
  <si>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</si>
  <si>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</si>
  <si>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</si>
  <si>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</si>
  <si>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городской округ город Мантурово, городской округ город Мантурово (34714000);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</si>
  <si>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"СВЕЗА Мантурово"</t>
  </si>
  <si>
    <t>городской округ город Мантурово (34714000)</t>
  </si>
  <si>
    <t>Не утверждены</t>
  </si>
  <si>
    <t>31670828</t>
  </si>
  <si>
    <t>ООО "ОРИОН"</t>
  </si>
  <si>
    <t>4401196622</t>
  </si>
  <si>
    <t>27-07-2020 00:00:00</t>
  </si>
  <si>
    <t>22.05.2023 22:10:28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</si>
</sst>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(&quot;₽&quot;* #,##0_);_(&quot;₽&quot;* \(#,##0\);_(&quot;₽&quot;* &quot;-&quot;_);_(@_)"/>
    <numFmt numFmtId="165" formatCode="_(* #,##0_);_(* \(#,##0\);_(* &quot;-&quot;_);_(@_)"/>
    <numFmt numFmtId="166" formatCode="_(&quot;₽&quot;* #,##0.00_);_(&quot;₽&quot;* \(#,##0.00\);_(&quot;₽&quot;* &quot;-&quot;??_);_(@_)"/>
    <numFmt numFmtId="167" formatCode="_(* #,##0.00_);_(* \(#,##0.00\);_(* &quot;-&quot;??_);_(@_)"/>
    <numFmt numFmtId="168" formatCode="&quot;$&quot;#,##0_);[Red]\(&quot;$&quot;#,##0\)"/>
    <numFmt numFmtId="169" formatCode="_-* #,##0.00[$€-1]_-;\-* #,##0.00[$€-1]_-;_-* &quot;-&quot;??[$€-1]_-"/>
    <numFmt numFmtId="170" formatCode="000000"/>
    <numFmt numFmtId="171" formatCode="#,##0.0"/>
    <numFmt numFmtId="172" formatCode="#,##0.000"/>
    <numFmt numFmtId="173" formatCode="#,##0.0000"/>
  </numFmts>
  <fonts count="102">
    <font>
      <sz val="9"/>
      <color indexed="8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"/>
      <color indexed="9"/>
      <name val="Tahoma"/>
      <family val="2"/>
      <charset val="204"/>
    </font>
    <font>
      <sz val="1"/>
      <name val="Tahoma"/>
      <family val="2"/>
      <charset val="204"/>
    </font>
    <font>
      <sz val="1"/>
      <color indexed="10"/>
      <name val="Tahoma"/>
      <family val="2"/>
      <charset val="204"/>
    </font>
    <font>
      <sz val="10"/>
      <name val="Times New Roman CYR"/>
      <charset val="204"/>
    </font>
    <font>
      <sz val="1"/>
      <color indexed="11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0"/>
      <name val="Arial"/>
      <family val="2"/>
      <charset val="204"/>
    </font>
    <font>
      <sz val="9"/>
      <color rgb="FF333399"/>
      <name val="Tahoma"/>
      <family val="2"/>
      <charset val="204"/>
    </font>
    <font>
      <sz val="15"/>
      <color theme="0"/>
      <name val="Tahoma"/>
      <family val="2"/>
      <charset val="204"/>
    </font>
    <font>
      <sz val="15"/>
      <name val="Tahoma"/>
      <family val="2"/>
      <charset val="204"/>
    </font>
    <font>
      <sz val="11"/>
      <color theme="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  <font>
      <sz val="1"/>
      <color indexed="62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8"/>
      <name val="Tahoma"/>
      <family val="2"/>
      <charset val="204"/>
    </font>
    <font>
      <b/>
      <sz val="1"/>
      <name val="Tahoma"/>
      <family val="2"/>
      <charset val="204"/>
    </font>
    <font>
      <sz val="11"/>
      <name val="Webdings2"/>
      <charset val="204"/>
    </font>
    <font>
      <sz val="1"/>
      <color indexed="55"/>
      <name val="Tahoma"/>
      <family val="2"/>
      <charset val="204"/>
    </font>
  </fonts>
  <fills count="4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3DBDB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22"/>
      </right>
      <top/>
      <bottom/>
      <diagonal/>
    </border>
  </borders>
  <cellStyleXfs count="137">
    <xf numFmtId="49" fontId="0" fillId="0" borderId="0" applyBorder="0">
      <alignment vertical="top"/>
    </xf>
    <xf numFmtId="0" fontId="4" fillId="0" borderId="0"/>
    <xf numFmtId="169" fontId="4" fillId="0" borderId="0"/>
    <xf numFmtId="0" fontId="39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168" fontId="5" fillId="0" borderId="0" applyFont="0" applyFill="0" applyBorder="0" applyAlignment="0" applyProtection="0"/>
    <xf numFmtId="0" fontId="17" fillId="0" borderId="0" applyFill="0" applyBorder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20" fillId="2" borderId="1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0" borderId="0"/>
    <xf numFmtId="0" fontId="17" fillId="0" borderId="0" applyFill="0" applyBorder="0" applyProtection="0">
      <alignment vertical="center"/>
    </xf>
    <xf numFmtId="0" fontId="17" fillId="0" borderId="0" applyFill="0" applyBorder="0" applyProtection="0">
      <alignment vertical="center"/>
    </xf>
    <xf numFmtId="49" fontId="38" fillId="3" borderId="2" applyNumberFormat="0">
      <alignment horizontal="center" vertical="center"/>
    </xf>
    <xf numFmtId="0" fontId="15" fillId="4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8" fillId="0" borderId="0" applyBorder="0">
      <alignment horizontal="center" vertical="center" wrapText="1"/>
    </xf>
    <xf numFmtId="0" fontId="9" fillId="0" borderId="3" applyBorder="0">
      <alignment horizontal="center" vertical="center" wrapText="1"/>
    </xf>
    <xf numFmtId="4" fontId="7" fillId="5" borderId="4" applyBorder="0">
      <alignment horizontal="right"/>
    </xf>
    <xf numFmtId="0" fontId="23" fillId="0" borderId="0"/>
    <xf numFmtId="0" fontId="53" fillId="0" borderId="0"/>
    <xf numFmtId="0" fontId="3" fillId="0" borderId="0"/>
    <xf numFmtId="0" fontId="37" fillId="6" borderId="0" applyNumberFormat="0" applyBorder="0" applyAlignment="0">
      <alignment horizontal="left" vertical="center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7" fillId="6" borderId="0" applyBorder="0">
      <alignment vertical="top"/>
    </xf>
    <xf numFmtId="49" fontId="37" fillId="0" borderId="0" applyBorder="0">
      <alignment vertical="top"/>
    </xf>
    <xf numFmtId="49" fontId="7" fillId="0" borderId="0" applyBorder="0">
      <alignment vertical="top"/>
    </xf>
    <xf numFmtId="0" fontId="23" fillId="0" borderId="0"/>
    <xf numFmtId="49" fontId="7" fillId="0" borderId="0" applyBorder="0">
      <alignment vertical="top"/>
    </xf>
    <xf numFmtId="0" fontId="23" fillId="0" borderId="0"/>
    <xf numFmtId="0" fontId="23" fillId="0" borderId="0"/>
    <xf numFmtId="0" fontId="3" fillId="0" borderId="0"/>
    <xf numFmtId="49" fontId="7" fillId="0" borderId="0" applyBorder="0">
      <alignment vertical="top"/>
    </xf>
    <xf numFmtId="0" fontId="3" fillId="0" borderId="0"/>
    <xf numFmtId="0" fontId="7" fillId="0" borderId="0">
      <alignment horizontal="left" vertical="center"/>
    </xf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63" fillId="0" borderId="0" applyNumberFormat="0" applyFill="0" applyBorder="0" applyAlignment="0" applyProtection="0"/>
    <xf numFmtId="0" fontId="64" fillId="0" borderId="44" applyNumberFormat="0" applyFill="0" applyAlignment="0" applyProtection="0"/>
    <xf numFmtId="0" fontId="65" fillId="0" borderId="45" applyNumberFormat="0" applyFill="0" applyAlignment="0" applyProtection="0"/>
    <xf numFmtId="0" fontId="66" fillId="0" borderId="46" applyNumberFormat="0" applyFill="0" applyAlignment="0" applyProtection="0"/>
    <xf numFmtId="0" fontId="66" fillId="0" borderId="0" applyNumberFormat="0" applyFill="0" applyBorder="0" applyAlignment="0" applyProtection="0"/>
    <xf numFmtId="0" fontId="67" fillId="16" borderId="0" applyNumberFormat="0" applyBorder="0" applyAlignment="0" applyProtection="0"/>
    <xf numFmtId="0" fontId="68" fillId="17" borderId="0" applyNumberFormat="0" applyBorder="0" applyAlignment="0" applyProtection="0"/>
    <xf numFmtId="0" fontId="69" fillId="18" borderId="0" applyNumberFormat="0" applyBorder="0" applyAlignment="0" applyProtection="0"/>
    <xf numFmtId="0" fontId="70" fillId="19" borderId="47" applyNumberFormat="0" applyAlignment="0" applyProtection="0"/>
    <xf numFmtId="0" fontId="71" fillId="19" borderId="48" applyNumberFormat="0" applyAlignment="0" applyProtection="0"/>
    <xf numFmtId="0" fontId="72" fillId="0" borderId="49" applyNumberFormat="0" applyFill="0" applyAlignment="0" applyProtection="0"/>
    <xf numFmtId="0" fontId="73" fillId="20" borderId="50" applyNumberFormat="0" applyAlignment="0" applyProtection="0"/>
    <xf numFmtId="0" fontId="74" fillId="0" borderId="0" applyNumberFormat="0" applyFill="0" applyBorder="0" applyAlignment="0" applyProtection="0"/>
    <xf numFmtId="0" fontId="34" fillId="21" borderId="51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52" applyNumberFormat="0" applyFill="0" applyAlignment="0" applyProtection="0"/>
    <xf numFmtId="0" fontId="54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4" fillId="45" borderId="0" applyNumberFormat="0" applyBorder="0" applyAlignment="0" applyProtection="0"/>
    <xf numFmtId="171" fontId="7" fillId="5" borderId="0">
      <protection locked="0"/>
    </xf>
    <xf numFmtId="172" fontId="7" fillId="5" borderId="0">
      <protection locked="0"/>
    </xf>
    <xf numFmtId="173" fontId="7" fillId="5" borderId="0">
      <protection locked="0"/>
    </xf>
    <xf numFmtId="49" fontId="7" fillId="0" borderId="0" applyBorder="0">
      <alignment vertical="top"/>
    </xf>
    <xf numFmtId="49" fontId="34" fillId="46" borderId="0" applyBorder="0">
      <alignment vertical="top"/>
    </xf>
    <xf numFmtId="49" fontId="37" fillId="0" borderId="0" applyBorder="0">
      <alignment vertical="top"/>
    </xf>
    <xf numFmtId="167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1" applyNumberFormat="0" applyAlignment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87" fillId="0" borderId="0"/>
    <xf numFmtId="49" fontId="37" fillId="0" borderId="0" applyBorder="0">
      <alignment vertical="top"/>
    </xf>
    <xf numFmtId="0" fontId="90" fillId="0" borderId="0"/>
    <xf numFmtId="49" fontId="34" fillId="46" borderId="0" applyBorder="0">
      <alignment vertical="top"/>
    </xf>
    <xf numFmtId="49" fontId="37" fillId="0" borderId="0" applyBorder="0">
      <alignment vertical="top"/>
    </xf>
    <xf numFmtId="49" fontId="34" fillId="46" borderId="0" applyBorder="0">
      <alignment vertical="top"/>
    </xf>
    <xf numFmtId="49" fontId="34" fillId="46" borderId="0" applyBorder="0">
      <alignment vertical="top"/>
    </xf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9" fillId="46" borderId="6" applyNumberFormat="0" applyFont="0" applyFill="0" applyAlignment="0" applyProtection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49" fontId="7" fillId="0" borderId="0" applyBorder="0">
      <alignment vertical="top"/>
    </xf>
  </cellStyleXfs>
  <cellXfs count="915">
    <xf numFmtId="49" fontId="0" fillId="0" borderId="0" xfId="0">
      <alignment vertical="top"/>
    </xf>
    <xf numFmtId="49" fontId="41" fillId="10" borderId="13" xfId="100" applyFont="1" applyFill="1" applyBorder="1" applyAlignment="1" applyProtection="1">
      <alignment horizontal="right" vertical="center"/>
    </xf>
    <xf numFmtId="0" fontId="7" fillId="0" borderId="15" xfId="53" applyFont="1" applyFill="1" applyBorder="1" applyAlignment="1" applyProtection="1">
      <alignment horizontal="left" vertical="center" wrapText="1" indent="1"/>
    </xf>
    <xf numFmtId="173" fontId="7" fillId="9" borderId="5" xfId="53" applyNumberFormat="1" applyFont="1" applyFill="1" applyBorder="1" applyAlignment="1" applyProtection="1">
      <alignment horizontal="right" vertical="center" wrapText="1"/>
      <protection locked="0"/>
    </xf>
    <xf numFmtId="14" fontId="7" fillId="0" borderId="0" xfId="53" applyNumberFormat="1" applyFont="1" applyFill="1" applyBorder="1" applyAlignment="1" applyProtection="1">
      <alignment horizontal="center" vertical="center" wrapText="1"/>
    </xf>
    <xf numFmtId="4" fontId="7" fillId="5" borderId="43" xfId="53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53" applyFont="1" applyFill="1" applyBorder="1" applyAlignment="1" applyProtection="1">
      <alignment horizontal="left" vertical="center" wrapText="1" indent="2"/>
    </xf>
    <xf numFmtId="0" fontId="7" fillId="0" borderId="5" xfId="53" applyFont="1" applyFill="1" applyBorder="1" applyAlignment="1" applyProtection="1">
      <alignment horizontal="left" vertical="center" wrapText="1" indent="1"/>
    </xf>
    <xf numFmtId="4" fontId="7" fillId="7" borderId="5" xfId="53" applyNumberFormat="1" applyFont="1" applyFill="1" applyBorder="1" applyAlignment="1" applyProtection="1">
      <alignment horizontal="right" vertical="center" wrapText="1"/>
    </xf>
    <xf numFmtId="49" fontId="9" fillId="0" borderId="0" xfId="100" applyFont="1" applyFill="1" applyBorder="1" applyAlignment="1" applyProtection="1">
      <alignment horizontal="center" vertical="center"/>
    </xf>
    <xf numFmtId="49" fontId="7" fillId="0" borderId="54" xfId="53" applyNumberFormat="1" applyFont="1" applyFill="1" applyBorder="1" applyAlignment="1" applyProtection="1">
      <alignment horizontal="center" vertical="center" wrapText="1"/>
    </xf>
    <xf numFmtId="49" fontId="29" fillId="0" borderId="55" xfId="32" applyNumberFormat="1" applyFont="1" applyFill="1" applyBorder="1" applyAlignment="1" applyProtection="1">
      <alignment horizontal="center" vertical="center" wrapText="1"/>
    </xf>
    <xf numFmtId="0" fontId="20" fillId="0" borderId="0" xfId="55" applyFont="1" applyFill="1" applyBorder="1" applyAlignment="1" applyProtection="1">
      <alignment vertical="center" wrapText="1"/>
    </xf>
    <xf numFmtId="0" fontId="20" fillId="0" borderId="0" xfId="55" applyFont="1" applyBorder="1" applyAlignment="1">
      <alignment vertical="center" wrapText="1"/>
    </xf>
    <xf numFmtId="0" fontId="12" fillId="0" borderId="0" xfId="53" applyFont="1" applyFill="1" applyBorder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49" fontId="7" fillId="7" borderId="4" xfId="0" applyFont="1" applyFill="1" applyBorder="1" applyAlignment="1" applyProtection="1">
      <alignment horizontal="center" vertical="top"/>
    </xf>
    <xf numFmtId="49" fontId="7" fillId="0" borderId="0" xfId="48" applyFont="1" applyAlignment="1" applyProtection="1">
      <alignment vertical="center" wrapText="1"/>
    </xf>
    <xf numFmtId="49" fontId="12" fillId="0" borderId="0" xfId="48" applyFont="1" applyAlignment="1" applyProtection="1">
      <alignment vertical="center"/>
    </xf>
    <xf numFmtId="0" fontId="12" fillId="0" borderId="0" xfId="47" applyFont="1" applyAlignment="1" applyProtection="1">
      <alignment horizontal="center" vertical="center" wrapText="1"/>
    </xf>
    <xf numFmtId="0" fontId="7" fillId="0" borderId="0" xfId="47" applyFont="1" applyAlignment="1" applyProtection="1">
      <alignment vertical="center" wrapText="1"/>
    </xf>
    <xf numFmtId="0" fontId="7" fillId="0" borderId="0" xfId="47" applyFont="1" applyAlignment="1" applyProtection="1">
      <alignment horizontal="left" vertical="center" wrapText="1"/>
    </xf>
    <xf numFmtId="0" fontId="7" fillId="0" borderId="0" xfId="47" applyFont="1" applyProtection="1"/>
    <xf numFmtId="49" fontId="7" fillId="0" borderId="0" xfId="42" applyFont="1" applyProtection="1">
      <alignment vertical="top"/>
    </xf>
    <xf numFmtId="49" fontId="7" fillId="0" borderId="0" xfId="42" applyProtection="1">
      <alignment vertical="top"/>
    </xf>
    <xf numFmtId="0" fontId="12" fillId="0" borderId="0" xfId="50" applyNumberFormat="1" applyFont="1" applyFill="1" applyAlignment="1" applyProtection="1">
      <alignment vertical="center" wrapText="1"/>
    </xf>
    <xf numFmtId="0" fontId="12" fillId="0" borderId="0" xfId="50" applyFont="1" applyFill="1" applyAlignment="1" applyProtection="1">
      <alignment horizontal="left" vertical="center" wrapText="1"/>
    </xf>
    <xf numFmtId="0" fontId="12" fillId="0" borderId="0" xfId="50" applyFont="1" applyFill="1" applyAlignment="1" applyProtection="1">
      <alignment vertical="center" wrapText="1"/>
    </xf>
    <xf numFmtId="0" fontId="7" fillId="0" borderId="0" xfId="50" applyFont="1" applyAlignment="1" applyProtection="1">
      <alignment vertical="center" wrapText="1"/>
    </xf>
    <xf numFmtId="0" fontId="7" fillId="0" borderId="0" xfId="50" applyFont="1" applyFill="1" applyAlignment="1" applyProtection="1">
      <alignment vertical="center"/>
    </xf>
    <xf numFmtId="0" fontId="12" fillId="0" borderId="0" xfId="50" applyFont="1" applyFill="1" applyBorder="1" applyAlignment="1" applyProtection="1">
      <alignment vertical="center" wrapText="1"/>
    </xf>
    <xf numFmtId="49" fontId="12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7" fillId="0" borderId="0" xfId="53" applyFont="1" applyFill="1" applyAlignment="1" applyProtection="1">
      <alignment vertical="center" wrapText="1"/>
    </xf>
    <xf numFmtId="0" fontId="23" fillId="0" borderId="0" xfId="45" applyProtection="1"/>
    <xf numFmtId="0" fontId="7" fillId="0" borderId="0" xfId="49" applyFont="1" applyFill="1" applyBorder="1" applyAlignment="1" applyProtection="1">
      <alignment horizontal="left" vertical="center" wrapText="1" indent="1"/>
    </xf>
    <xf numFmtId="4" fontId="7" fillId="0" borderId="0" xfId="33" applyFont="1" applyFill="1" applyBorder="1" applyAlignment="1" applyProtection="1">
      <alignment horizontal="right" vertical="center" wrapText="1"/>
    </xf>
    <xf numFmtId="0" fontId="21" fillId="8" borderId="0" xfId="53" applyFont="1" applyFill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4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20" fillId="0" borderId="0" xfId="19" applyFont="1" applyFill="1" applyBorder="1" applyAlignment="1" applyProtection="1">
      <alignment horizontal="left" vertical="top" wrapText="1"/>
    </xf>
    <xf numFmtId="49" fontId="16" fillId="0" borderId="0" xfId="40" applyFont="1" applyFill="1" applyBorder="1" applyAlignment="1" applyProtection="1">
      <alignment vertical="top" wrapText="1"/>
    </xf>
    <xf numFmtId="0" fontId="20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2" fillId="0" borderId="0" xfId="53" applyFont="1" applyFill="1" applyAlignment="1" applyProtection="1">
      <alignment vertical="center" wrapText="1"/>
    </xf>
    <xf numFmtId="49" fontId="9" fillId="8" borderId="0" xfId="0" applyNumberFormat="1" applyFont="1" applyFill="1" applyAlignment="1" applyProtection="1">
      <alignment horizontal="center" vertical="center"/>
    </xf>
    <xf numFmtId="0" fontId="3" fillId="0" borderId="0" xfId="36"/>
    <xf numFmtId="0" fontId="7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9" fillId="0" borderId="0" xfId="53" applyFont="1" applyFill="1" applyAlignment="1" applyProtection="1">
      <alignment horizontal="center" vertical="center" wrapText="1"/>
    </xf>
    <xf numFmtId="0" fontId="29" fillId="0" borderId="0" xfId="47" applyFont="1" applyAlignment="1" applyProtection="1">
      <alignment horizontal="center" vertical="center"/>
    </xf>
    <xf numFmtId="0" fontId="33" fillId="0" borderId="0" xfId="53" applyFont="1" applyFill="1" applyBorder="1" applyAlignment="1" applyProtection="1">
      <alignment horizontal="center" vertical="center" wrapText="1"/>
    </xf>
    <xf numFmtId="0" fontId="20" fillId="0" borderId="0" xfId="19" applyFont="1" applyFill="1" applyBorder="1" applyAlignment="1" applyProtection="1">
      <alignment horizontal="left" vertical="top"/>
    </xf>
    <xf numFmtId="49" fontId="7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47" applyFont="1" applyAlignment="1" applyProtection="1">
      <alignment horizontal="center" vertical="center"/>
    </xf>
    <xf numFmtId="49" fontId="21" fillId="8" borderId="0" xfId="53" applyNumberFormat="1" applyFont="1" applyFill="1" applyAlignment="1" applyProtection="1">
      <alignment horizontal="center" vertical="center" wrapText="1"/>
    </xf>
    <xf numFmtId="0" fontId="7" fillId="0" borderId="27" xfId="47" applyFont="1" applyFill="1" applyBorder="1" applyAlignment="1" applyProtection="1">
      <alignment horizontal="center" vertical="center" wrapText="1"/>
    </xf>
    <xf numFmtId="0" fontId="7" fillId="7" borderId="27" xfId="50" applyFont="1" applyFill="1" applyBorder="1" applyAlignment="1" applyProtection="1">
      <alignment horizontal="center" vertical="center"/>
    </xf>
    <xf numFmtId="49" fontId="7" fillId="7" borderId="27" xfId="50" applyNumberFormat="1" applyFont="1" applyFill="1" applyBorder="1" applyAlignment="1" applyProtection="1">
      <alignment horizontal="center" vertical="center" wrapText="1"/>
    </xf>
    <xf numFmtId="49" fontId="7" fillId="0" borderId="27" xfId="50" applyNumberFormat="1" applyFont="1" applyFill="1" applyBorder="1" applyAlignment="1" applyProtection="1">
      <alignment horizontal="center" vertical="center" wrapText="1"/>
    </xf>
    <xf numFmtId="0" fontId="7" fillId="0" borderId="27" xfId="32" applyFont="1" applyFill="1" applyBorder="1" applyAlignment="1" applyProtection="1">
      <alignment horizontal="center" vertical="center" wrapText="1"/>
    </xf>
    <xf numFmtId="0" fontId="7" fillId="0" borderId="27" xfId="53" applyFont="1" applyFill="1" applyBorder="1" applyAlignment="1" applyProtection="1">
      <alignment horizontal="center" vertical="center" wrapText="1"/>
    </xf>
    <xf numFmtId="49" fontId="7" fillId="0" borderId="27" xfId="47" applyNumberFormat="1" applyFont="1" applyFill="1" applyBorder="1" applyAlignment="1" applyProtection="1">
      <alignment horizontal="left" vertical="center" wrapText="1"/>
    </xf>
    <xf numFmtId="49" fontId="7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7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47" applyFont="1"/>
    <xf numFmtId="0" fontId="7" fillId="0" borderId="0" xfId="31" applyFont="1" applyFill="1" applyBorder="1" applyAlignment="1" applyProtection="1">
      <alignment vertical="center" wrapText="1"/>
    </xf>
    <xf numFmtId="49" fontId="7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9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4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4" fillId="0" borderId="0" xfId="0" applyNumberFormat="1" applyFont="1" applyFill="1" applyProtection="1">
      <alignment vertical="top"/>
    </xf>
    <xf numFmtId="49" fontId="7" fillId="0" borderId="0" xfId="51" applyNumberFormat="1" applyFont="1" applyFill="1" applyAlignment="1" applyProtection="1">
      <alignment vertical="center" wrapText="1"/>
    </xf>
    <xf numFmtId="0" fontId="7" fillId="0" borderId="0" xfId="51" applyFont="1" applyFill="1" applyAlignment="1" applyProtection="1">
      <alignment vertical="center"/>
    </xf>
    <xf numFmtId="49" fontId="7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21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9" fillId="0" borderId="0" xfId="53" applyFont="1" applyFill="1" applyBorder="1" applyAlignment="1" applyProtection="1">
      <alignment horizontal="center" vertical="center" wrapText="1"/>
    </xf>
    <xf numFmtId="0" fontId="7" fillId="0" borderId="0" xfId="53" applyFont="1" applyFill="1" applyBorder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right" vertical="center" wrapText="1"/>
    </xf>
    <xf numFmtId="49" fontId="29" fillId="0" borderId="0" xfId="32" applyNumberFormat="1" applyFont="1" applyFill="1" applyBorder="1" applyAlignment="1" applyProtection="1">
      <alignment horizontal="center" vertical="center" wrapText="1"/>
    </xf>
    <xf numFmtId="49" fontId="12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3" fillId="0" borderId="0" xfId="47" applyFont="1" applyFill="1" applyAlignment="1" applyProtection="1">
      <alignment horizontal="center" vertical="center"/>
    </xf>
    <xf numFmtId="0" fontId="7" fillId="0" borderId="0" xfId="47" applyFont="1" applyFill="1" applyProtection="1"/>
    <xf numFmtId="0" fontId="33" fillId="0" borderId="0" xfId="47" applyFont="1" applyFill="1" applyBorder="1" applyAlignment="1" applyProtection="1">
      <alignment horizontal="center" vertical="center"/>
    </xf>
    <xf numFmtId="0" fontId="7" fillId="0" borderId="0" xfId="47" applyFont="1" applyFill="1" applyBorder="1" applyProtection="1"/>
    <xf numFmtId="0" fontId="7" fillId="0" borderId="27" xfId="47" applyFont="1" applyFill="1" applyBorder="1" applyAlignment="1" applyProtection="1">
      <alignment horizontal="center" vertical="center"/>
    </xf>
    <xf numFmtId="0" fontId="33" fillId="0" borderId="0" xfId="47" applyFont="1" applyFill="1" applyBorder="1" applyAlignment="1" applyProtection="1">
      <alignment horizontal="center" vertical="center" wrapText="1"/>
    </xf>
    <xf numFmtId="49" fontId="10" fillId="0" borderId="0" xfId="0" applyFont="1" applyFill="1" applyAlignment="1" applyProtection="1">
      <alignment horizontal="left" vertical="top" wrapText="1"/>
    </xf>
    <xf numFmtId="49" fontId="10" fillId="0" borderId="0" xfId="0" applyFont="1" applyFill="1" applyAlignment="1" applyProtection="1">
      <alignment vertical="top"/>
    </xf>
    <xf numFmtId="0" fontId="29" fillId="0" borderId="0" xfId="47" applyFont="1" applyFill="1" applyAlignment="1" applyProtection="1">
      <alignment horizontal="center" vertical="center"/>
    </xf>
    <xf numFmtId="0" fontId="29" fillId="0" borderId="0" xfId="47" applyFont="1" applyFill="1" applyBorder="1" applyAlignment="1" applyProtection="1">
      <alignment horizontal="center" vertical="center"/>
    </xf>
    <xf numFmtId="49" fontId="9" fillId="10" borderId="29" xfId="0" applyFont="1" applyFill="1" applyBorder="1" applyAlignment="1" applyProtection="1">
      <alignment horizontal="center" vertical="center"/>
    </xf>
    <xf numFmtId="49" fontId="41" fillId="10" borderId="30" xfId="0" applyFont="1" applyFill="1" applyBorder="1" applyAlignment="1" applyProtection="1">
      <alignment horizontal="left" vertical="center"/>
    </xf>
    <xf numFmtId="0" fontId="24" fillId="0" borderId="0" xfId="50" applyFont="1" applyFill="1" applyAlignment="1" applyProtection="1">
      <alignment vertical="center" wrapText="1"/>
    </xf>
    <xf numFmtId="0" fontId="7" fillId="0" borderId="0" xfId="50" applyFont="1" applyFill="1" applyAlignment="1" applyProtection="1">
      <alignment vertical="center" wrapText="1"/>
    </xf>
    <xf numFmtId="0" fontId="7" fillId="0" borderId="0" xfId="50" applyFont="1" applyFill="1" applyBorder="1" applyAlignment="1" applyProtection="1">
      <alignment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14" fontId="12" fillId="0" borderId="0" xfId="50" applyNumberFormat="1" applyFont="1" applyFill="1" applyBorder="1" applyAlignment="1" applyProtection="1">
      <alignment horizontal="center" vertical="center" wrapText="1"/>
    </xf>
    <xf numFmtId="0" fontId="12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4" fillId="0" borderId="0" xfId="50" applyFont="1" applyFill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7" fillId="0" borderId="0" xfId="50" applyNumberFormat="1" applyFont="1" applyFill="1" applyBorder="1" applyAlignment="1" applyProtection="1">
      <alignment horizontal="right" vertical="center" wrapText="1" indent="1"/>
    </xf>
    <xf numFmtId="0" fontId="12" fillId="0" borderId="0" xfId="50" applyFont="1" applyFill="1" applyAlignment="1" applyProtection="1">
      <alignment horizontal="center" vertical="center" wrapText="1"/>
    </xf>
    <xf numFmtId="0" fontId="54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Alignment="1" applyProtection="1">
      <alignment horizontal="right" vertical="center"/>
    </xf>
    <xf numFmtId="0" fontId="9" fillId="0" borderId="0" xfId="50" applyFont="1" applyFill="1" applyBorder="1" applyAlignment="1" applyProtection="1">
      <alignment vertical="center" wrapText="1"/>
    </xf>
    <xf numFmtId="0" fontId="26" fillId="0" borderId="0" xfId="50" applyFont="1" applyFill="1" applyBorder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center" vertical="center" wrapText="1"/>
    </xf>
    <xf numFmtId="14" fontId="7" fillId="0" borderId="0" xfId="50" applyNumberFormat="1" applyFont="1" applyFill="1" applyBorder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5" fillId="0" borderId="32" xfId="40" applyFont="1" applyFill="1" applyBorder="1" applyAlignment="1" applyProtection="1">
      <alignment vertical="center" wrapText="1"/>
    </xf>
    <xf numFmtId="49" fontId="25" fillId="0" borderId="33" xfId="40" applyFont="1" applyFill="1" applyBorder="1" applyAlignment="1" applyProtection="1">
      <alignment vertical="center" wrapText="1"/>
    </xf>
    <xf numFmtId="49" fontId="25" fillId="0" borderId="33" xfId="40" applyFont="1" applyFill="1" applyBorder="1" applyAlignment="1" applyProtection="1">
      <alignment horizontal="center" vertical="center" wrapText="1"/>
    </xf>
    <xf numFmtId="49" fontId="13" fillId="0" borderId="0" xfId="29" applyNumberFormat="1" applyFont="1" applyFill="1" applyBorder="1" applyAlignment="1" applyProtection="1">
      <alignment wrapText="1"/>
    </xf>
    <xf numFmtId="49" fontId="13" fillId="0" borderId="0" xfId="29" applyNumberFormat="1" applyFont="1" applyFill="1" applyBorder="1" applyAlignment="1" applyProtection="1">
      <alignment horizontal="left" wrapText="1"/>
    </xf>
    <xf numFmtId="49" fontId="25" fillId="0" borderId="34" xfId="40" applyFont="1" applyFill="1" applyBorder="1" applyAlignment="1" applyProtection="1">
      <alignment vertical="center" wrapText="1"/>
    </xf>
    <xf numFmtId="49" fontId="54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6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6" fillId="0" borderId="0" xfId="40" applyFont="1" applyFill="1" applyBorder="1" applyAlignment="1" applyProtection="1">
      <alignment wrapText="1"/>
    </xf>
    <xf numFmtId="49" fontId="22" fillId="0" borderId="11" xfId="40" applyFont="1" applyFill="1" applyBorder="1" applyAlignment="1" applyProtection="1">
      <alignment horizontal="left" vertical="center" wrapText="1"/>
    </xf>
    <xf numFmtId="49" fontId="22" fillId="0" borderId="0" xfId="40" applyFont="1" applyFill="1" applyBorder="1" applyAlignment="1" applyProtection="1">
      <alignment horizontal="left" vertical="center" wrapText="1"/>
    </xf>
    <xf numFmtId="49" fontId="16" fillId="0" borderId="11" xfId="40" applyFont="1" applyFill="1" applyBorder="1" applyAlignment="1" applyProtection="1">
      <alignment wrapText="1"/>
    </xf>
    <xf numFmtId="0" fontId="16" fillId="0" borderId="0" xfId="46" applyFont="1" applyFill="1" applyBorder="1" applyAlignment="1" applyProtection="1">
      <alignment horizontal="right" vertical="top" wrapText="1"/>
    </xf>
    <xf numFmtId="49" fontId="16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2" fillId="0" borderId="41" xfId="40" applyFont="1" applyFill="1" applyBorder="1" applyAlignment="1" applyProtection="1">
      <alignment horizontal="left" vertical="center" wrapText="1"/>
    </xf>
    <xf numFmtId="49" fontId="22" fillId="0" borderId="42" xfId="40" applyFont="1" applyFill="1" applyBorder="1" applyAlignment="1" applyProtection="1">
      <alignment horizontal="left" vertical="center" wrapText="1"/>
    </xf>
    <xf numFmtId="49" fontId="34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4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4" fillId="7" borderId="6" xfId="37" applyNumberFormat="1" applyFont="1" applyFill="1" applyBorder="1" applyAlignment="1" applyProtection="1">
      <alignment horizontal="center" vertical="center" wrapText="1"/>
    </xf>
    <xf numFmtId="49" fontId="34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7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3" fillId="0" borderId="0" xfId="54"/>
    <xf numFmtId="49" fontId="7" fillId="0" borderId="0" xfId="38">
      <alignment vertical="top"/>
    </xf>
    <xf numFmtId="0" fontId="40" fillId="0" borderId="0" xfId="50" applyFont="1" applyFill="1" applyAlignment="1" applyProtection="1">
      <alignment vertical="top" wrapText="1"/>
    </xf>
    <xf numFmtId="0" fontId="40" fillId="0" borderId="0" xfId="50" applyFont="1" applyFill="1" applyAlignment="1" applyProtection="1">
      <alignment horizontal="right" vertical="top" wrapText="1"/>
    </xf>
    <xf numFmtId="0" fontId="54" fillId="0" borderId="0" xfId="50" applyFont="1" applyFill="1" applyBorder="1" applyAlignment="1" applyProtection="1">
      <alignment horizontal="right" vertical="center" wrapText="1" indent="1"/>
    </xf>
    <xf numFmtId="49" fontId="54" fillId="0" borderId="0" xfId="50" applyNumberFormat="1" applyFont="1" applyFill="1" applyBorder="1" applyAlignment="1" applyProtection="1">
      <alignment horizontal="center" vertical="center" wrapText="1"/>
    </xf>
    <xf numFmtId="0" fontId="33" fillId="0" borderId="0" xfId="53" applyFont="1" applyFill="1" applyAlignment="1" applyProtection="1">
      <alignment horizontal="center" vertical="center" wrapText="1"/>
    </xf>
    <xf numFmtId="0" fontId="32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7" fillId="0" borderId="0" xfId="33" applyFont="1" applyFill="1" applyBorder="1" applyAlignment="1" applyProtection="1">
      <alignment horizontal="center" vertical="center" wrapText="1"/>
    </xf>
    <xf numFmtId="0" fontId="45" fillId="0" borderId="0" xfId="53" applyFont="1" applyFill="1" applyAlignment="1" applyProtection="1">
      <alignment vertical="center" wrapText="1"/>
    </xf>
    <xf numFmtId="0" fontId="10" fillId="0" borderId="0" xfId="53" applyFont="1" applyFill="1" applyAlignment="1" applyProtection="1">
      <alignment vertical="center" wrapText="1"/>
    </xf>
    <xf numFmtId="0" fontId="46" fillId="0" borderId="0" xfId="53" applyFont="1" applyFill="1" applyAlignment="1" applyProtection="1">
      <alignment horizontal="center" vertical="center" wrapText="1"/>
    </xf>
    <xf numFmtId="0" fontId="54" fillId="0" borderId="0" xfId="39" applyNumberFormat="1" applyFont="1" applyAlignment="1">
      <alignment vertical="center"/>
    </xf>
    <xf numFmtId="0" fontId="7" fillId="0" borderId="0" xfId="43" applyFont="1" applyFill="1" applyBorder="1" applyAlignment="1" applyProtection="1">
      <alignment vertical="center" wrapText="1"/>
    </xf>
    <xf numFmtId="0" fontId="7" fillId="0" borderId="0" xfId="43" applyFont="1" applyFill="1" applyBorder="1" applyAlignment="1" applyProtection="1">
      <alignment horizontal="center" vertical="center" wrapText="1"/>
    </xf>
    <xf numFmtId="0" fontId="47" fillId="0" borderId="0" xfId="43" applyFont="1" applyFill="1" applyBorder="1" applyAlignment="1" applyProtection="1">
      <alignment horizontal="center" vertical="center" wrapText="1"/>
    </xf>
    <xf numFmtId="0" fontId="7" fillId="0" borderId="0" xfId="32" applyNumberFormat="1" applyFont="1" applyFill="1" applyBorder="1" applyAlignment="1" applyProtection="1">
      <alignment horizontal="center" vertical="center" wrapText="1"/>
    </xf>
    <xf numFmtId="0" fontId="7" fillId="0" borderId="0" xfId="39" applyNumberFormat="1" applyFill="1" applyAlignment="1" applyProtection="1">
      <alignment vertical="center"/>
    </xf>
    <xf numFmtId="49" fontId="7" fillId="0" borderId="0" xfId="38" applyFill="1" applyProtection="1">
      <alignment vertical="top"/>
    </xf>
    <xf numFmtId="0" fontId="55" fillId="0" borderId="0" xfId="35" applyFont="1" applyFill="1" applyProtection="1"/>
    <xf numFmtId="0" fontId="9" fillId="0" borderId="6" xfId="34" applyFont="1" applyBorder="1" applyAlignment="1" applyProtection="1">
      <alignment horizontal="justify" vertical="center" wrapText="1"/>
    </xf>
    <xf numFmtId="0" fontId="7" fillId="0" borderId="6" xfId="34" applyFont="1" applyBorder="1" applyAlignment="1" applyProtection="1">
      <alignment horizontal="justify" vertical="center" wrapText="1"/>
    </xf>
    <xf numFmtId="170" fontId="7" fillId="0" borderId="5" xfId="32" applyNumberFormat="1" applyFont="1" applyFill="1" applyBorder="1" applyAlignment="1" applyProtection="1">
      <alignment horizontal="center" vertical="center" wrapText="1"/>
    </xf>
    <xf numFmtId="49" fontId="9" fillId="10" borderId="12" xfId="38" applyFont="1" applyFill="1" applyBorder="1" applyAlignment="1" applyProtection="1">
      <alignment horizontal="right" vertical="center" wrapText="1"/>
    </xf>
    <xf numFmtId="49" fontId="41" fillId="10" borderId="13" xfId="38" applyFont="1" applyFill="1" applyBorder="1" applyAlignment="1" applyProtection="1">
      <alignment horizontal="left" vertical="center" indent="2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0" fontId="54" fillId="0" borderId="0" xfId="53" applyFont="1" applyFill="1" applyAlignment="1" applyProtection="1">
      <alignment vertical="center" wrapText="1"/>
    </xf>
    <xf numFmtId="49" fontId="7" fillId="7" borderId="5" xfId="53" applyNumberFormat="1" applyFont="1" applyFill="1" applyBorder="1" applyAlignment="1" applyProtection="1">
      <alignment horizontal="center" vertical="center" wrapText="1"/>
    </xf>
    <xf numFmtId="49" fontId="41" fillId="10" borderId="13" xfId="38" applyFont="1" applyFill="1" applyBorder="1" applyAlignment="1" applyProtection="1">
      <alignment horizontal="left" vertical="center" indent="1"/>
    </xf>
    <xf numFmtId="0" fontId="54" fillId="0" borderId="0" xfId="39" applyNumberFormat="1" applyFont="1" applyFill="1" applyAlignment="1" applyProtection="1">
      <alignment vertical="center"/>
    </xf>
    <xf numFmtId="49" fontId="29" fillId="0" borderId="5" xfId="32" applyNumberFormat="1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49" fontId="9" fillId="10" borderId="13" xfId="38" applyFont="1" applyFill="1" applyBorder="1" applyAlignment="1" applyProtection="1">
      <alignment horizontal="right" vertical="center" wrapText="1"/>
    </xf>
    <xf numFmtId="49" fontId="9" fillId="10" borderId="14" xfId="38" applyFont="1" applyFill="1" applyBorder="1" applyAlignment="1" applyProtection="1">
      <alignment horizontal="right" vertical="center" wrapText="1"/>
    </xf>
    <xf numFmtId="49" fontId="7" fillId="0" borderId="0" xfId="51" applyNumberFormat="1" applyFont="1" applyFill="1" applyBorder="1" applyAlignment="1" applyProtection="1">
      <alignment vertical="center" wrapText="1"/>
    </xf>
    <xf numFmtId="49" fontId="7" fillId="0" borderId="16" xfId="32" applyNumberFormat="1" applyFont="1" applyFill="1" applyBorder="1" applyAlignment="1" applyProtection="1">
      <alignment horizontal="center" vertical="center" wrapText="1"/>
    </xf>
    <xf numFmtId="49" fontId="7" fillId="0" borderId="15" xfId="32" applyNumberFormat="1" applyFont="1" applyFill="1" applyBorder="1" applyAlignment="1" applyProtection="1">
      <alignment horizontal="center" vertical="center" wrapText="1"/>
    </xf>
    <xf numFmtId="0" fontId="7" fillId="12" borderId="7" xfId="47" applyFont="1" applyFill="1" applyBorder="1" applyAlignment="1">
      <alignment horizontal="center" vertical="center"/>
    </xf>
    <xf numFmtId="0" fontId="7" fillId="12" borderId="17" xfId="47" applyFont="1" applyFill="1" applyBorder="1" applyAlignment="1">
      <alignment horizontal="center" vertical="center"/>
    </xf>
    <xf numFmtId="0" fontId="7" fillId="10" borderId="12" xfId="32" applyNumberFormat="1" applyFont="1" applyFill="1" applyBorder="1" applyAlignment="1" applyProtection="1">
      <alignment horizontal="center" vertical="center" wrapText="1"/>
    </xf>
    <xf numFmtId="49" fontId="7" fillId="10" borderId="13" xfId="51" applyNumberFormat="1" applyFont="1" applyFill="1" applyBorder="1" applyAlignment="1" applyProtection="1">
      <alignment horizontal="center" vertical="center" wrapText="1"/>
    </xf>
    <xf numFmtId="49" fontId="7" fillId="10" borderId="13" xfId="32" applyNumberFormat="1" applyFont="1" applyFill="1" applyBorder="1" applyAlignment="1" applyProtection="1">
      <alignment horizontal="center" vertical="center" wrapText="1"/>
    </xf>
    <xf numFmtId="49" fontId="7" fillId="10" borderId="13" xfId="39" applyNumberFormat="1" applyFill="1" applyBorder="1" applyAlignment="1" applyProtection="1">
      <alignment horizontal="left" vertical="center"/>
    </xf>
    <xf numFmtId="0" fontId="7" fillId="10" borderId="14" xfId="39" applyNumberFormat="1" applyFill="1" applyBorder="1" applyAlignment="1" applyProtection="1">
      <alignment vertical="center"/>
    </xf>
    <xf numFmtId="0" fontId="54" fillId="10" borderId="18" xfId="53" applyFont="1" applyFill="1" applyBorder="1" applyAlignment="1" applyProtection="1">
      <alignment horizontal="center" vertical="center" wrapText="1"/>
    </xf>
    <xf numFmtId="0" fontId="54" fillId="10" borderId="19" xfId="53" applyFont="1" applyFill="1" applyBorder="1" applyAlignment="1" applyProtection="1">
      <alignment horizontal="center" vertical="center" wrapText="1"/>
    </xf>
    <xf numFmtId="49" fontId="54" fillId="10" borderId="19" xfId="53" applyNumberFormat="1" applyFont="1" applyFill="1" applyBorder="1" applyAlignment="1" applyProtection="1">
      <alignment horizontal="left" vertical="center" wrapText="1"/>
    </xf>
    <xf numFmtId="49" fontId="54" fillId="10" borderId="20" xfId="53" applyNumberFormat="1" applyFont="1" applyFill="1" applyBorder="1" applyAlignment="1" applyProtection="1">
      <alignment horizontal="left" vertical="center" wrapText="1"/>
    </xf>
    <xf numFmtId="49" fontId="41" fillId="10" borderId="13" xfId="0" applyFont="1" applyFill="1" applyBorder="1" applyAlignment="1" applyProtection="1">
      <alignment horizontal="left" vertical="center" indent="1"/>
    </xf>
    <xf numFmtId="49" fontId="54" fillId="0" borderId="0" xfId="51" applyNumberFormat="1" applyFont="1" applyFill="1" applyBorder="1" applyAlignment="1" applyProtection="1">
      <alignment horizontal="center" vertical="center" wrapText="1"/>
    </xf>
    <xf numFmtId="3" fontId="54" fillId="0" borderId="0" xfId="52" applyNumberFormat="1" applyFont="1" applyFill="1" applyBorder="1" applyAlignment="1" applyProtection="1">
      <alignment horizontal="center" vertical="center" wrapText="1"/>
    </xf>
    <xf numFmtId="49" fontId="41" fillId="10" borderId="14" xfId="38" applyFont="1" applyFill="1" applyBorder="1" applyAlignment="1" applyProtection="1">
      <alignment horizontal="left" vertical="center" indent="1"/>
    </xf>
    <xf numFmtId="49" fontId="56" fillId="0" borderId="5" xfId="35" applyNumberFormat="1" applyFont="1" applyFill="1" applyBorder="1" applyAlignment="1" applyProtection="1">
      <alignment horizontal="left" vertical="center" wrapText="1" indent="1"/>
    </xf>
    <xf numFmtId="49" fontId="56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7" fillId="0" borderId="0" xfId="39" applyNumberFormat="1" applyAlignment="1" applyProtection="1">
      <alignment vertical="center"/>
    </xf>
    <xf numFmtId="0" fontId="54" fillId="0" borderId="0" xfId="39" applyNumberFormat="1" applyFont="1" applyAlignment="1" applyProtection="1">
      <alignment vertical="center"/>
    </xf>
    <xf numFmtId="0" fontId="7" fillId="0" borderId="0" xfId="39" applyNumberFormat="1" applyFont="1" applyBorder="1" applyAlignment="1" applyProtection="1">
      <alignment vertical="center"/>
    </xf>
    <xf numFmtId="0" fontId="57" fillId="0" borderId="0" xfId="39" applyNumberFormat="1" applyFont="1" applyAlignment="1" applyProtection="1">
      <alignment vertical="center"/>
    </xf>
    <xf numFmtId="0" fontId="43" fillId="0" borderId="0" xfId="39" applyNumberFormat="1" applyFont="1" applyAlignment="1" applyProtection="1">
      <alignment vertical="center"/>
    </xf>
    <xf numFmtId="0" fontId="43" fillId="0" borderId="0" xfId="39" applyNumberFormat="1" applyFont="1" applyBorder="1" applyAlignment="1" applyProtection="1">
      <alignment vertical="center"/>
    </xf>
    <xf numFmtId="0" fontId="57" fillId="0" borderId="0" xfId="39" applyNumberFormat="1" applyFont="1" applyBorder="1" applyAlignment="1" applyProtection="1">
      <alignment vertical="center"/>
    </xf>
    <xf numFmtId="0" fontId="23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Border="1" applyAlignment="1" applyProtection="1">
      <alignment horizontal="center" vertical="center"/>
    </xf>
    <xf numFmtId="0" fontId="56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7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7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4" fillId="0" borderId="0" xfId="53" applyFont="1" applyFill="1" applyAlignment="1" applyProtection="1">
      <alignment horizontal="center" vertical="center" wrapText="1"/>
    </xf>
    <xf numFmtId="0" fontId="29" fillId="0" borderId="0" xfId="32" applyNumberFormat="1" applyFont="1" applyFill="1" applyBorder="1" applyAlignment="1" applyProtection="1">
      <alignment horizontal="center" vertical="center" wrapText="1"/>
    </xf>
    <xf numFmtId="0" fontId="54" fillId="0" borderId="0" xfId="53" applyFont="1" applyFill="1" applyBorder="1" applyAlignment="1" applyProtection="1">
      <alignment vertical="center" wrapText="1"/>
    </xf>
    <xf numFmtId="0" fontId="54" fillId="0" borderId="24" xfId="39" applyNumberFormat="1" applyFont="1" applyBorder="1" applyAlignment="1">
      <alignment vertical="center"/>
    </xf>
    <xf numFmtId="0" fontId="7" fillId="0" borderId="5" xfId="47" applyFont="1" applyFill="1" applyBorder="1" applyAlignment="1" applyProtection="1">
      <alignment horizontal="center" vertical="center"/>
    </xf>
    <xf numFmtId="49" fontId="7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7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4" fillId="0" borderId="0" xfId="0" applyFont="1" applyFill="1" applyAlignment="1" applyProtection="1">
      <alignment vertical="top"/>
    </xf>
    <xf numFmtId="49" fontId="54" fillId="8" borderId="0" xfId="0" applyFont="1" applyFill="1" applyAlignment="1" applyProtection="1">
      <alignment vertical="top"/>
    </xf>
    <xf numFmtId="0" fontId="49" fillId="0" borderId="0" xfId="50" applyFont="1" applyFill="1" applyAlignment="1" applyProtection="1">
      <alignment vertical="center" wrapText="1"/>
    </xf>
    <xf numFmtId="0" fontId="50" fillId="0" borderId="0" xfId="50" applyFont="1" applyFill="1" applyAlignment="1" applyProtection="1">
      <alignment vertical="center" wrapText="1"/>
    </xf>
    <xf numFmtId="0" fontId="50" fillId="0" borderId="0" xfId="50" applyFont="1" applyAlignment="1" applyProtection="1">
      <alignment vertical="center" wrapText="1"/>
    </xf>
    <xf numFmtId="0" fontId="50" fillId="0" borderId="0" xfId="53" applyFont="1" applyFill="1" applyAlignment="1" applyProtection="1">
      <alignment vertical="center" wrapText="1"/>
    </xf>
    <xf numFmtId="0" fontId="60" fillId="0" borderId="0" xfId="53" applyFont="1" applyFill="1" applyAlignment="1" applyProtection="1">
      <alignment vertical="center" wrapText="1"/>
    </xf>
    <xf numFmtId="0" fontId="60" fillId="0" borderId="0" xfId="39" applyNumberFormat="1" applyFont="1" applyAlignment="1" applyProtection="1">
      <alignment vertical="center"/>
    </xf>
    <xf numFmtId="0" fontId="61" fillId="0" borderId="0" xfId="39" applyNumberFormat="1" applyFont="1" applyAlignment="1" applyProtection="1">
      <alignment vertical="center"/>
    </xf>
    <xf numFmtId="0" fontId="61" fillId="0" borderId="0" xfId="39" applyNumberFormat="1" applyFont="1" applyBorder="1" applyAlignment="1" applyProtection="1">
      <alignment vertical="center"/>
    </xf>
    <xf numFmtId="0" fontId="60" fillId="0" borderId="0" xfId="39" applyNumberFormat="1" applyFont="1" applyFill="1" applyAlignment="1" applyProtection="1">
      <alignment vertical="center"/>
    </xf>
    <xf numFmtId="0" fontId="60" fillId="0" borderId="0" xfId="39" applyNumberFormat="1" applyFont="1" applyAlignment="1">
      <alignment vertical="center"/>
    </xf>
    <xf numFmtId="49" fontId="51" fillId="0" borderId="0" xfId="0" applyFont="1" applyFill="1" applyBorder="1" applyProtection="1">
      <alignment vertical="top"/>
    </xf>
    <xf numFmtId="0" fontId="51" fillId="0" borderId="0" xfId="53" applyFont="1" applyFill="1" applyAlignment="1" applyProtection="1">
      <alignment vertical="center" wrapText="1"/>
    </xf>
    <xf numFmtId="0" fontId="50" fillId="0" borderId="0" xfId="47" applyFont="1" applyFill="1" applyProtection="1"/>
    <xf numFmtId="0" fontId="50" fillId="0" borderId="0" xfId="47" applyFont="1" applyProtection="1"/>
    <xf numFmtId="49" fontId="51" fillId="8" borderId="0" xfId="0" applyFont="1" applyFill="1" applyProtection="1">
      <alignment vertical="top"/>
    </xf>
    <xf numFmtId="49" fontId="51" fillId="0" borderId="0" xfId="0" applyFont="1" applyFill="1" applyProtection="1">
      <alignment vertical="top"/>
    </xf>
    <xf numFmtId="49" fontId="58" fillId="0" borderId="0" xfId="0" applyFont="1" applyFill="1" applyProtection="1">
      <alignment vertical="top"/>
    </xf>
    <xf numFmtId="0" fontId="54" fillId="0" borderId="0" xfId="50" applyFont="1" applyFill="1" applyAlignment="1" applyProtection="1">
      <alignment vertical="center"/>
    </xf>
    <xf numFmtId="49" fontId="9" fillId="0" borderId="0" xfId="0" applyFont="1" applyFill="1" applyBorder="1" applyAlignment="1" applyProtection="1">
      <alignment horizontal="left" vertical="top"/>
    </xf>
    <xf numFmtId="0" fontId="34" fillId="0" borderId="0" xfId="40" applyNumberFormat="1" applyFont="1" applyFill="1" applyBorder="1" applyAlignment="1" applyProtection="1">
      <alignment horizontal="justify" vertical="center" wrapText="1"/>
    </xf>
    <xf numFmtId="0" fontId="52" fillId="0" borderId="0" xfId="27" applyFill="1" applyBorder="1" applyAlignment="1" applyProtection="1">
      <alignment horizontal="left" vertical="top" wrapText="1" indent="1"/>
    </xf>
    <xf numFmtId="0" fontId="7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7" fillId="0" borderId="5" xfId="53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49" fontId="12" fillId="0" borderId="0" xfId="38" applyFont="1" applyBorder="1" applyProtection="1">
      <alignment vertical="top"/>
    </xf>
    <xf numFmtId="49" fontId="7" fillId="0" borderId="0" xfId="38" applyFont="1" applyBorder="1" applyProtection="1">
      <alignment vertical="top"/>
    </xf>
    <xf numFmtId="49" fontId="33" fillId="0" borderId="0" xfId="38" applyFont="1" applyBorder="1" applyAlignment="1" applyProtection="1">
      <alignment horizontal="center" vertical="center"/>
    </xf>
    <xf numFmtId="49" fontId="7" fillId="0" borderId="0" xfId="38" applyBorder="1" applyProtection="1">
      <alignment vertical="top"/>
    </xf>
    <xf numFmtId="0" fontId="77" fillId="0" borderId="0" xfId="31" applyFont="1" applyFill="1" applyBorder="1" applyAlignment="1" applyProtection="1">
      <alignment vertical="center" wrapText="1"/>
    </xf>
    <xf numFmtId="49" fontId="54" fillId="0" borderId="0" xfId="39" applyFont="1">
      <alignment vertical="top"/>
    </xf>
    <xf numFmtId="49" fontId="7" fillId="0" borderId="0" xfId="38" applyFont="1">
      <alignment vertical="top"/>
    </xf>
    <xf numFmtId="49" fontId="33" fillId="0" borderId="0" xfId="38" applyFont="1" applyAlignment="1">
      <alignment horizontal="center" vertical="center" wrapText="1"/>
    </xf>
    <xf numFmtId="49" fontId="7" fillId="0" borderId="5" xfId="44" applyNumberFormat="1" applyFont="1" applyFill="1" applyBorder="1" applyAlignment="1" applyProtection="1">
      <alignment horizontal="center" vertical="center" wrapText="1"/>
    </xf>
    <xf numFmtId="0" fontId="7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7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2" fillId="9" borderId="5" xfId="27" applyNumberFormat="1" applyFill="1" applyBorder="1" applyAlignment="1" applyProtection="1">
      <alignment horizontal="left" vertical="center" wrapText="1"/>
      <protection locked="0"/>
    </xf>
    <xf numFmtId="0" fontId="58" fillId="0" borderId="0" xfId="38" applyNumberFormat="1" applyFont="1">
      <alignment vertical="top"/>
    </xf>
    <xf numFmtId="49" fontId="58" fillId="0" borderId="0" xfId="38" applyNumberFormat="1" applyFont="1">
      <alignment vertical="top"/>
    </xf>
    <xf numFmtId="0" fontId="7" fillId="10" borderId="12" xfId="53" applyFont="1" applyFill="1" applyBorder="1" applyAlignment="1" applyProtection="1">
      <alignment vertical="center" wrapText="1"/>
    </xf>
    <xf numFmtId="49" fontId="41" fillId="10" borderId="13" xfId="38" applyFont="1" applyFill="1" applyBorder="1" applyAlignment="1" applyProtection="1">
      <alignment horizontal="left" vertical="center"/>
    </xf>
    <xf numFmtId="49" fontId="27" fillId="10" borderId="13" xfId="38" applyFont="1" applyFill="1" applyBorder="1" applyAlignment="1" applyProtection="1">
      <alignment horizontal="center" vertical="top"/>
    </xf>
    <xf numFmtId="49" fontId="27" fillId="10" borderId="14" xfId="38" applyFont="1" applyFill="1" applyBorder="1" applyAlignment="1" applyProtection="1">
      <alignment horizontal="center" vertical="top"/>
    </xf>
    <xf numFmtId="49" fontId="7" fillId="0" borderId="0" xfId="38" applyProtection="1">
      <alignment vertical="top"/>
    </xf>
    <xf numFmtId="49" fontId="54" fillId="0" borderId="0" xfId="0" applyFont="1">
      <alignment vertical="top"/>
    </xf>
    <xf numFmtId="49" fontId="7" fillId="0" borderId="5" xfId="38" applyBorder="1">
      <alignment vertical="top"/>
    </xf>
    <xf numFmtId="49" fontId="12" fillId="0" borderId="0" xfId="38" applyFont="1" applyFill="1" applyBorder="1" applyProtection="1">
      <alignment vertical="top"/>
    </xf>
    <xf numFmtId="49" fontId="7" fillId="0" borderId="0" xfId="38" applyFont="1" applyFill="1" applyBorder="1" applyProtection="1">
      <alignment vertical="top"/>
    </xf>
    <xf numFmtId="49" fontId="33" fillId="0" borderId="0" xfId="38" applyFont="1" applyFill="1" applyBorder="1" applyAlignment="1" applyProtection="1">
      <alignment horizontal="center" vertical="center"/>
    </xf>
    <xf numFmtId="0" fontId="7" fillId="0" borderId="0" xfId="38" applyNumberFormat="1" applyFont="1" applyFill="1" applyBorder="1" applyAlignment="1" applyProtection="1"/>
    <xf numFmtId="49" fontId="7" fillId="0" borderId="0" xfId="38" applyFill="1" applyBorder="1" applyProtection="1">
      <alignment vertical="top"/>
    </xf>
    <xf numFmtId="0" fontId="78" fillId="0" borderId="0" xfId="38" applyNumberFormat="1" applyFont="1" applyFill="1" applyBorder="1" applyAlignment="1" applyProtection="1">
      <alignment horizontal="center" vertical="center" wrapText="1"/>
    </xf>
    <xf numFmtId="0" fontId="12" fillId="0" borderId="0" xfId="38" applyNumberFormat="1" applyFont="1" applyFill="1" applyBorder="1" applyAlignment="1" applyProtection="1"/>
    <xf numFmtId="49" fontId="7" fillId="0" borderId="5" xfId="0" applyNumberFormat="1" applyFont="1" applyBorder="1" applyProtection="1">
      <alignment vertical="top"/>
    </xf>
    <xf numFmtId="49" fontId="54" fillId="0" borderId="0" xfId="38" applyFont="1">
      <alignment vertical="top"/>
    </xf>
    <xf numFmtId="0" fontId="5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horizontal="left" vertical="center" wrapText="1" indent="1"/>
    </xf>
    <xf numFmtId="0" fontId="58" fillId="0" borderId="0" xfId="53" applyFont="1" applyFill="1" applyAlignment="1" applyProtection="1">
      <alignment horizontal="left" vertical="center" indent="1"/>
    </xf>
    <xf numFmtId="0" fontId="58" fillId="0" borderId="0" xfId="53" applyNumberFormat="1" applyFont="1" applyFill="1" applyAlignment="1" applyProtection="1">
      <alignment horizontal="left" vertical="center" indent="1"/>
    </xf>
    <xf numFmtId="0" fontId="54" fillId="0" borderId="0" xfId="53" applyFont="1" applyFill="1" applyAlignment="1" applyProtection="1">
      <alignment horizontal="left" vertical="center" wrapText="1" indent="1"/>
    </xf>
    <xf numFmtId="0" fontId="59" fillId="0" borderId="0" xfId="53" applyFont="1" applyFill="1" applyAlignment="1" applyProtection="1">
      <alignment horizontal="left" vertical="center" wrapText="1" indent="1"/>
    </xf>
    <xf numFmtId="0" fontId="80" fillId="0" borderId="0" xfId="53" applyFont="1" applyFill="1" applyAlignment="1" applyProtection="1">
      <alignment horizontal="left" vertical="center" indent="1"/>
    </xf>
    <xf numFmtId="0" fontId="59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/>
    </xf>
    <xf numFmtId="0" fontId="58" fillId="0" borderId="0" xfId="53" applyNumberFormat="1" applyFont="1" applyFill="1" applyAlignment="1" applyProtection="1">
      <alignment vertical="center"/>
    </xf>
    <xf numFmtId="0" fontId="81" fillId="0" borderId="0" xfId="53" applyFont="1" applyFill="1" applyAlignment="1" applyProtection="1">
      <alignment vertical="center"/>
    </xf>
    <xf numFmtId="0" fontId="77" fillId="0" borderId="0" xfId="53" applyFont="1" applyFill="1" applyAlignment="1" applyProtection="1">
      <alignment vertical="center" wrapText="1"/>
    </xf>
    <xf numFmtId="0" fontId="74" fillId="0" borderId="0" xfId="53" applyFont="1" applyFill="1" applyAlignment="1" applyProtection="1">
      <alignment vertical="center"/>
    </xf>
    <xf numFmtId="0" fontId="7" fillId="0" borderId="53" xfId="53" applyFont="1" applyFill="1" applyBorder="1" applyAlignment="1" applyProtection="1">
      <alignment vertical="center" wrapText="1"/>
    </xf>
    <xf numFmtId="49" fontId="37" fillId="0" borderId="0" xfId="101" applyProtection="1">
      <alignment vertical="top"/>
    </xf>
    <xf numFmtId="49" fontId="37" fillId="0" borderId="0" xfId="101">
      <alignment vertical="top"/>
    </xf>
    <xf numFmtId="49" fontId="0" fillId="0" borderId="25" xfId="0" applyFill="1" applyBorder="1" applyProtection="1">
      <alignment vertical="top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14" fontId="7" fillId="0" borderId="5" xfId="51" applyNumberFormat="1" applyFont="1" applyFill="1" applyBorder="1" applyAlignment="1" applyProtection="1">
      <alignment horizontal="left" vertical="center" wrapText="1" indent="1"/>
    </xf>
    <xf numFmtId="49" fontId="73" fillId="10" borderId="13" xfId="38" applyFont="1" applyFill="1" applyBorder="1" applyAlignment="1" applyProtection="1">
      <alignment horizontal="center" vertical="center" wrapText="1"/>
    </xf>
    <xf numFmtId="0" fontId="29" fillId="0" borderId="0" xfId="53" applyNumberFormat="1" applyFont="1" applyFill="1" applyBorder="1" applyAlignment="1" applyProtection="1">
      <alignment horizontal="center" vertical="center" wrapText="1"/>
    </xf>
    <xf numFmtId="0" fontId="29" fillId="0" borderId="0" xfId="53" applyFont="1" applyFill="1" applyBorder="1" applyAlignment="1" applyProtection="1">
      <alignment horizontal="center" vertical="top" wrapTex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vertical="center" wrapText="1"/>
    </xf>
    <xf numFmtId="0" fontId="7" fillId="10" borderId="13" xfId="53" applyFont="1" applyFill="1" applyBorder="1" applyAlignment="1" applyProtection="1">
      <alignment vertical="center" wrapText="1"/>
    </xf>
    <xf numFmtId="0" fontId="7" fillId="0" borderId="12" xfId="32" applyFont="1" applyFill="1" applyBorder="1" applyAlignment="1" applyProtection="1">
      <alignment horizontal="left" vertical="top" wrapText="1"/>
    </xf>
    <xf numFmtId="0" fontId="54" fillId="10" borderId="14" xfId="53" applyFont="1" applyFill="1" applyBorder="1" applyAlignment="1" applyProtection="1">
      <alignment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7" fillId="0" borderId="5" xfId="43" applyNumberFormat="1" applyFont="1" applyFill="1" applyBorder="1" applyAlignment="1" applyProtection="1">
      <alignment horizontal="center" vertical="center" wrapText="1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82" fillId="0" borderId="0" xfId="43" applyNumberFormat="1" applyFont="1" applyFill="1" applyBorder="1" applyAlignment="1" applyProtection="1">
      <alignment horizontal="center" vertical="center" wrapText="1"/>
    </xf>
    <xf numFmtId="0" fontId="82" fillId="0" borderId="0" xfId="51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>
      <alignment horizontal="center" vertical="center"/>
    </xf>
    <xf numFmtId="0" fontId="7" fillId="0" borderId="5" xfId="53" applyNumberFormat="1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left" vertical="center" wrapText="1" indent="1"/>
    </xf>
    <xf numFmtId="0" fontId="7" fillId="0" borderId="5" xfId="53" applyNumberFormat="1" applyFont="1" applyFill="1" applyBorder="1" applyAlignment="1" applyProtection="1">
      <alignment vertical="center" wrapText="1"/>
    </xf>
    <xf numFmtId="0" fontId="7" fillId="0" borderId="5" xfId="43" applyFont="1" applyFill="1" applyBorder="1" applyAlignment="1" applyProtection="1">
      <alignment horizontal="left" vertical="center" wrapText="1" indent="2"/>
    </xf>
    <xf numFmtId="0" fontId="7" fillId="0" borderId="5" xfId="43" applyFont="1" applyFill="1" applyBorder="1" applyAlignment="1" applyProtection="1">
      <alignment horizontal="left" vertical="center" wrapText="1" indent="3"/>
    </xf>
    <xf numFmtId="0" fontId="7" fillId="0" borderId="5" xfId="43" applyFont="1" applyFill="1" applyBorder="1" applyAlignment="1" applyProtection="1">
      <alignment horizontal="left" vertical="center" wrapText="1" indent="4"/>
    </xf>
    <xf numFmtId="49" fontId="7" fillId="0" borderId="19" xfId="53" applyNumberFormat="1" applyFont="1" applyFill="1" applyBorder="1" applyAlignment="1" applyProtection="1">
      <alignment horizontal="center" vertical="center" wrapText="1"/>
    </xf>
    <xf numFmtId="0" fontId="7" fillId="0" borderId="19" xfId="43" applyFont="1" applyFill="1" applyBorder="1" applyAlignment="1" applyProtection="1">
      <alignment horizontal="left" vertical="center" wrapText="1" indent="2"/>
    </xf>
    <xf numFmtId="0" fontId="7" fillId="0" borderId="19" xfId="51" applyNumberFormat="1" applyFont="1" applyFill="1" applyBorder="1" applyAlignment="1" applyProtection="1">
      <alignment horizontal="left" vertical="center" wrapText="1"/>
    </xf>
    <xf numFmtId="49" fontId="7" fillId="0" borderId="19" xfId="53" applyNumberFormat="1" applyFont="1" applyFill="1" applyBorder="1" applyAlignment="1" applyProtection="1">
      <alignment vertical="center" wrapText="1"/>
    </xf>
    <xf numFmtId="49" fontId="7" fillId="0" borderId="0" xfId="53" applyNumberFormat="1" applyFont="1" applyFill="1" applyBorder="1" applyAlignment="1" applyProtection="1">
      <alignment horizontal="center" vertical="center" wrapText="1"/>
    </xf>
    <xf numFmtId="49" fontId="7" fillId="0" borderId="0" xfId="53" applyNumberFormat="1" applyFont="1" applyFill="1" applyBorder="1" applyAlignment="1" applyProtection="1">
      <alignment vertical="center" wrapText="1"/>
    </xf>
    <xf numFmtId="0" fontId="7" fillId="0" borderId="5" xfId="53" applyNumberFormat="1" applyFont="1" applyFill="1" applyBorder="1" applyAlignment="1" applyProtection="1">
      <alignment horizontal="left" vertical="top" wrapText="1"/>
    </xf>
    <xf numFmtId="49" fontId="82" fillId="0" borderId="0" xfId="32" applyNumberFormat="1" applyFont="1" applyFill="1" applyBorder="1" applyAlignment="1" applyProtection="1">
      <alignment horizontal="center" vertical="center" wrapText="1"/>
    </xf>
    <xf numFmtId="0" fontId="7" fillId="0" borderId="0" xfId="53" applyNumberFormat="1" applyFont="1" applyFill="1" applyAlignment="1" applyProtection="1">
      <alignment vertical="center"/>
    </xf>
    <xf numFmtId="0" fontId="7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49" fontId="7" fillId="0" borderId="0" xfId="0" applyNumberFormat="1" applyFont="1" applyAlignment="1" applyProtection="1">
      <alignment vertical="top" wrapText="1"/>
    </xf>
    <xf numFmtId="0" fontId="7" fillId="7" borderId="12" xfId="51" applyNumberFormat="1" applyFont="1" applyFill="1" applyBorder="1" applyAlignment="1" applyProtection="1">
      <alignment horizontal="left" vertical="center" wrapText="1"/>
    </xf>
    <xf numFmtId="0" fontId="7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49" fontId="0" fillId="0" borderId="5" xfId="0" applyFont="1" applyBorder="1" applyAlignment="1">
      <alignment vertical="top" wrapText="1"/>
    </xf>
    <xf numFmtId="49" fontId="7" fillId="0" borderId="0" xfId="99">
      <alignment vertical="top"/>
    </xf>
    <xf numFmtId="14" fontId="84" fillId="0" borderId="0" xfId="50" applyNumberFormat="1" applyFont="1" applyFill="1" applyBorder="1" applyAlignment="1" applyProtection="1">
      <alignment horizontal="center" vertical="center" wrapText="1"/>
    </xf>
    <xf numFmtId="0" fontId="84" fillId="0" borderId="0" xfId="50" applyFont="1" applyFill="1" applyAlignment="1" applyProtection="1">
      <alignment horizontal="left" vertical="center" wrapText="1"/>
    </xf>
    <xf numFmtId="0" fontId="58" fillId="0" borderId="0" xfId="50" applyFont="1" applyFill="1" applyAlignment="1" applyProtection="1">
      <alignment vertical="center"/>
    </xf>
    <xf numFmtId="0" fontId="84" fillId="0" borderId="0" xfId="50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Border="1" applyAlignment="1" applyProtection="1">
      <alignment horizontal="right" vertical="center" wrapText="1" indent="1"/>
    </xf>
    <xf numFmtId="0" fontId="85" fillId="0" borderId="37" xfId="51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Border="1" applyAlignment="1" applyProtection="1">
      <alignment horizontal="center" vertical="center" wrapText="1"/>
    </xf>
    <xf numFmtId="0" fontId="85" fillId="0" borderId="0" xfId="50" applyFont="1" applyFill="1" applyAlignment="1" applyProtection="1">
      <alignment vertical="center" wrapText="1"/>
    </xf>
    <xf numFmtId="0" fontId="58" fillId="0" borderId="0" xfId="50" applyFont="1" applyAlignment="1" applyProtection="1">
      <alignment horizontal="center" vertical="center" wrapText="1"/>
    </xf>
    <xf numFmtId="0" fontId="85" fillId="0" borderId="0" xfId="50" applyFont="1" applyAlignment="1" applyProtection="1">
      <alignment vertical="center" wrapText="1"/>
    </xf>
    <xf numFmtId="0" fontId="86" fillId="0" borderId="0" xfId="50" applyFont="1" applyFill="1" applyAlignment="1" applyProtection="1">
      <alignment vertical="center" wrapText="1"/>
    </xf>
    <xf numFmtId="0" fontId="85" fillId="0" borderId="0" xfId="50" applyNumberFormat="1" applyFont="1" applyFill="1" applyBorder="1" applyAlignment="1" applyProtection="1">
      <alignment horizontal="center" vertical="center" wrapText="1"/>
    </xf>
    <xf numFmtId="0" fontId="58" fillId="0" borderId="0" xfId="50" applyFont="1" applyFill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0" fontId="12" fillId="0" borderId="0" xfId="50" applyFont="1" applyFill="1" applyAlignment="1" applyProtection="1">
      <alignment horizontal="left" vertical="center" wrapText="1"/>
    </xf>
    <xf numFmtId="0" fontId="24" fillId="0" borderId="0" xfId="50" applyFont="1" applyFill="1" applyAlignment="1" applyProtection="1">
      <alignment vertical="center" wrapText="1"/>
    </xf>
    <xf numFmtId="0" fontId="7" fillId="0" borderId="0" xfId="50" applyFont="1" applyFill="1" applyAlignment="1" applyProtection="1">
      <alignment vertical="center" wrapText="1"/>
    </xf>
    <xf numFmtId="0" fontId="7" fillId="0" borderId="0" xfId="50" applyFont="1" applyFill="1" applyBorder="1" applyAlignment="1" applyProtection="1">
      <alignment horizontal="right" vertical="center" wrapText="1" indent="1"/>
    </xf>
    <xf numFmtId="14" fontId="12" fillId="0" borderId="0" xfId="50" applyNumberFormat="1" applyFont="1" applyFill="1" applyBorder="1" applyAlignment="1" applyProtection="1">
      <alignment horizontal="center" vertical="center" wrapText="1"/>
    </xf>
    <xf numFmtId="0" fontId="12" fillId="0" borderId="0" xfId="50" applyNumberFormat="1" applyFont="1" applyFill="1" applyBorder="1" applyAlignment="1" applyProtection="1">
      <alignment horizontal="center" vertical="center" wrapText="1"/>
    </xf>
    <xf numFmtId="0" fontId="7" fillId="0" borderId="0" xfId="50" applyFont="1" applyFill="1" applyBorder="1" applyAlignment="1" applyProtection="1">
      <alignment horizontal="center" vertical="center" wrapText="1"/>
    </xf>
    <xf numFmtId="0" fontId="7" fillId="0" borderId="0" xfId="50" applyNumberFormat="1" applyFont="1" applyFill="1" applyBorder="1" applyAlignment="1" applyProtection="1">
      <alignment horizontal="center" vertical="center" wrapText="1"/>
    </xf>
    <xf numFmtId="0" fontId="50" fillId="0" borderId="0" xfId="50" applyFont="1" applyFill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horizontal="center"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0" fontId="88" fillId="0" borderId="0" xfId="39" applyNumberFormat="1" applyFont="1" applyAlignment="1" applyProtection="1">
      <alignment vertical="center"/>
    </xf>
    <xf numFmtId="0" fontId="85" fillId="0" borderId="0" xfId="43" applyNumberFormat="1" applyFont="1" applyFill="1" applyBorder="1" applyAlignment="1" applyProtection="1">
      <alignment vertical="center" wrapText="1"/>
    </xf>
    <xf numFmtId="0" fontId="85" fillId="0" borderId="0" xfId="43" applyFont="1" applyFill="1" applyBorder="1" applyAlignment="1" applyProtection="1">
      <alignment vertical="center" wrapText="1"/>
    </xf>
    <xf numFmtId="49" fontId="85" fillId="0" borderId="0" xfId="51" applyNumberFormat="1" applyFont="1" applyFill="1" applyBorder="1" applyAlignment="1" applyProtection="1">
      <alignment horizontal="center" vertical="center" wrapText="1"/>
    </xf>
    <xf numFmtId="0" fontId="58" fillId="0" borderId="0" xfId="39" applyNumberFormat="1" applyFont="1" applyAlignment="1" applyProtection="1">
      <alignment vertical="center"/>
    </xf>
    <xf numFmtId="0" fontId="7" fillId="0" borderId="0" xfId="53" applyFont="1" applyFill="1" applyAlignment="1" applyProtection="1">
      <alignment horizontal="left" vertical="center" wrapText="1"/>
    </xf>
    <xf numFmtId="49" fontId="58" fillId="0" borderId="0" xfId="53" applyNumberFormat="1" applyFont="1" applyFill="1" applyAlignment="1" applyProtection="1">
      <alignment horizontal="center" vertical="center" wrapText="1"/>
    </xf>
    <xf numFmtId="0" fontId="85" fillId="0" borderId="0" xfId="53" applyFont="1" applyFill="1" applyBorder="1" applyAlignment="1" applyProtection="1">
      <alignment vertical="center" wrapText="1"/>
    </xf>
    <xf numFmtId="0" fontId="85" fillId="0" borderId="0" xfId="53" applyFont="1" applyFill="1" applyAlignment="1" applyProtection="1">
      <alignment vertical="center" wrapText="1"/>
    </xf>
    <xf numFmtId="0" fontId="84" fillId="0" borderId="0" xfId="53" applyFont="1" applyFill="1" applyAlignment="1" applyProtection="1">
      <alignment vertical="center" wrapText="1"/>
    </xf>
    <xf numFmtId="49" fontId="12" fillId="0" borderId="0" xfId="53" applyNumberFormat="1" applyFont="1" applyFill="1" applyAlignment="1" applyProtection="1">
      <alignment horizontal="center" vertical="center" wrapText="1"/>
    </xf>
    <xf numFmtId="0" fontId="12" fillId="0" borderId="0" xfId="53" applyNumberFormat="1" applyFont="1" applyFill="1" applyAlignment="1" applyProtection="1">
      <alignment vertical="center" wrapText="1"/>
    </xf>
    <xf numFmtId="0" fontId="7" fillId="0" borderId="0" xfId="55" applyFont="1" applyFill="1" applyBorder="1" applyAlignment="1" applyProtection="1">
      <alignment horizontal="center" vertical="center" wrapText="1"/>
    </xf>
    <xf numFmtId="0" fontId="9" fillId="0" borderId="0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center" vertical="center" wrapText="1"/>
    </xf>
    <xf numFmtId="49" fontId="12" fillId="0" borderId="0" xfId="53" applyNumberFormat="1" applyFont="1" applyFill="1" applyBorder="1" applyAlignment="1" applyProtection="1">
      <alignment horizontal="center" vertical="center" wrapText="1"/>
    </xf>
    <xf numFmtId="4" fontId="7" fillId="0" borderId="0" xfId="53" applyNumberFormat="1" applyFont="1" applyFill="1" applyBorder="1" applyAlignment="1" applyProtection="1">
      <alignment horizontal="right" vertical="center" wrapText="1"/>
    </xf>
    <xf numFmtId="9" fontId="9" fillId="0" borderId="0" xfId="38" applyNumberFormat="1" applyFont="1" applyFill="1" applyBorder="1" applyAlignment="1" applyProtection="1">
      <alignment horizontal="center" vertical="center" wrapText="1"/>
    </xf>
    <xf numFmtId="0" fontId="12" fillId="0" borderId="0" xfId="53" applyNumberFormat="1" applyFont="1" applyFill="1" applyBorder="1" applyAlignment="1" applyProtection="1">
      <alignment vertical="center" wrapText="1"/>
    </xf>
    <xf numFmtId="49" fontId="84" fillId="0" borderId="0" xfId="53" applyNumberFormat="1" applyFont="1" applyFill="1" applyAlignment="1" applyProtection="1">
      <alignment horizontal="center" vertical="center" wrapText="1"/>
    </xf>
    <xf numFmtId="49" fontId="58" fillId="0" borderId="0" xfId="53" applyNumberFormat="1" applyFont="1" applyFill="1" applyBorder="1" applyAlignment="1" applyProtection="1">
      <alignment horizontal="center" vertical="center" wrapText="1"/>
    </xf>
    <xf numFmtId="49" fontId="85" fillId="0" borderId="0" xfId="53" applyNumberFormat="1" applyFont="1" applyFill="1" applyBorder="1" applyAlignment="1" applyProtection="1">
      <alignment horizontal="center" vertical="center" wrapText="1"/>
    </xf>
    <xf numFmtId="0" fontId="84" fillId="0" borderId="0" xfId="53" applyNumberFormat="1" applyFont="1" applyFill="1" applyAlignment="1" applyProtection="1">
      <alignment vertical="center" wrapText="1"/>
    </xf>
    <xf numFmtId="49" fontId="41" fillId="10" borderId="12" xfId="100" applyFont="1" applyFill="1" applyBorder="1" applyAlignment="1" applyProtection="1">
      <alignment horizontal="right" vertical="center"/>
    </xf>
    <xf numFmtId="49" fontId="41" fillId="10" borderId="14" xfId="100" applyFont="1" applyFill="1" applyBorder="1" applyAlignment="1" applyProtection="1">
      <alignment horizontal="right" vertical="center"/>
    </xf>
    <xf numFmtId="0" fontId="7" fillId="0" borderId="0" xfId="53" applyFont="1" applyFill="1" applyAlignment="1" applyProtection="1">
      <alignment horizontal="right" vertical="center" wrapText="1"/>
    </xf>
    <xf numFmtId="0" fontId="0" fillId="0" borderId="0" xfId="53" applyFont="1" applyFill="1" applyAlignment="1" applyProtection="1">
      <alignment vertical="center"/>
    </xf>
    <xf numFmtId="0" fontId="10" fillId="0" borderId="0" xfId="53" applyFont="1" applyFill="1" applyAlignment="1" applyProtection="1">
      <alignment horizontal="right" vertical="top" wrapText="1"/>
    </xf>
    <xf numFmtId="0" fontId="7" fillId="0" borderId="0" xfId="110" applyFont="1" applyFill="1" applyProtection="1"/>
    <xf numFmtId="49" fontId="29" fillId="0" borderId="56" xfId="32" applyNumberFormat="1" applyFont="1" applyFill="1" applyBorder="1" applyAlignment="1" applyProtection="1">
      <alignment horizontal="center" vertical="center" wrapText="1"/>
    </xf>
    <xf numFmtId="0" fontId="7" fillId="0" borderId="0" xfId="110" applyNumberFormat="1" applyFont="1" applyFill="1" applyBorder="1" applyAlignment="1" applyProtection="1">
      <alignment horizontal="center" wrapText="1"/>
    </xf>
    <xf numFmtId="49" fontId="7" fillId="0" borderId="43" xfId="53" applyNumberFormat="1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/>
    </xf>
    <xf numFmtId="49" fontId="7" fillId="11" borderId="43" xfId="51" applyNumberFormat="1" applyFont="1" applyFill="1" applyBorder="1" applyAlignment="1" applyProtection="1">
      <alignment horizontal="left" vertical="center" wrapText="1"/>
    </xf>
    <xf numFmtId="4" fontId="7" fillId="7" borderId="43" xfId="53" applyNumberFormat="1" applyFont="1" applyFill="1" applyBorder="1" applyAlignment="1" applyProtection="1">
      <alignment horizontal="right" vertical="center" wrapText="1"/>
    </xf>
    <xf numFmtId="0" fontId="54" fillId="0" borderId="0" xfId="110" applyNumberFormat="1" applyFont="1" applyFill="1" applyBorder="1" applyAlignment="1" applyProtection="1">
      <alignment horizontal="center" wrapText="1"/>
    </xf>
    <xf numFmtId="0" fontId="7" fillId="0" borderId="58" xfId="53" applyNumberFormat="1" applyFont="1" applyFill="1" applyBorder="1" applyAlignment="1" applyProtection="1">
      <alignment horizontal="center" vertical="center" wrapText="1"/>
    </xf>
    <xf numFmtId="0" fontId="7" fillId="0" borderId="58" xfId="53" applyFont="1" applyFill="1" applyBorder="1" applyAlignment="1" applyProtection="1">
      <alignment horizontal="center" vertical="center" wrapText="1"/>
    </xf>
    <xf numFmtId="49" fontId="89" fillId="10" borderId="61" xfId="38" applyFont="1" applyFill="1" applyBorder="1" applyAlignment="1" applyProtection="1">
      <alignment horizontal="left" vertical="center"/>
    </xf>
    <xf numFmtId="49" fontId="41" fillId="10" borderId="63" xfId="38" applyFont="1" applyFill="1" applyBorder="1" applyAlignment="1" applyProtection="1">
      <alignment horizontal="left" vertical="center" indent="2"/>
    </xf>
    <xf numFmtId="49" fontId="41" fillId="10" borderId="62" xfId="38" applyFont="1" applyFill="1" applyBorder="1" applyAlignment="1" applyProtection="1">
      <alignment horizontal="left" vertical="center" indent="1"/>
    </xf>
    <xf numFmtId="49" fontId="41" fillId="10" borderId="62" xfId="38" applyFont="1" applyFill="1" applyBorder="1" applyAlignment="1" applyProtection="1">
      <alignment horizontal="left" vertical="center"/>
    </xf>
    <xf numFmtId="49" fontId="7" fillId="0" borderId="60" xfId="53" applyNumberFormat="1" applyFont="1" applyFill="1" applyBorder="1" applyAlignment="1" applyProtection="1">
      <alignment horizontal="center" vertical="center" wrapText="1"/>
    </xf>
    <xf numFmtId="0" fontId="7" fillId="0" borderId="60" xfId="53" applyFont="1" applyFill="1" applyBorder="1" applyAlignment="1" applyProtection="1">
      <alignment horizontal="center" vertical="center" wrapText="1"/>
    </xf>
    <xf numFmtId="4" fontId="7" fillId="7" borderId="60" xfId="53" applyNumberFormat="1" applyFont="1" applyFill="1" applyBorder="1" applyAlignment="1" applyProtection="1">
      <alignment horizontal="right" vertical="center" wrapText="1"/>
    </xf>
    <xf numFmtId="0" fontId="7" fillId="0" borderId="43" xfId="53" applyNumberFormat="1" applyFont="1" applyFill="1" applyBorder="1" applyAlignment="1" applyProtection="1">
      <alignment horizontal="center" vertical="center" wrapText="1"/>
    </xf>
    <xf numFmtId="49" fontId="89" fillId="10" borderId="66" xfId="38" applyFont="1" applyFill="1" applyBorder="1" applyAlignment="1" applyProtection="1">
      <alignment horizontal="left" vertical="center" indent="1"/>
    </xf>
    <xf numFmtId="49" fontId="89" fillId="10" borderId="61" xfId="38" applyFont="1" applyFill="1" applyBorder="1" applyAlignment="1" applyProtection="1">
      <alignment horizontal="left" vertical="center" indent="1"/>
    </xf>
    <xf numFmtId="0" fontId="54" fillId="0" borderId="0" xfId="110" applyNumberFormat="1" applyFont="1" applyFill="1" applyBorder="1" applyAlignment="1" applyProtection="1"/>
    <xf numFmtId="0" fontId="54" fillId="0" borderId="0" xfId="53" applyNumberFormat="1" applyFont="1" applyFill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1"/>
    </xf>
    <xf numFmtId="0" fontId="7" fillId="0" borderId="43" xfId="53" applyFont="1" applyFill="1" applyBorder="1" applyAlignment="1" applyProtection="1">
      <alignment horizontal="left" vertical="center" wrapText="1" indent="2"/>
    </xf>
    <xf numFmtId="0" fontId="56" fillId="0" borderId="0" xfId="110" applyFont="1" applyBorder="1"/>
    <xf numFmtId="0" fontId="7" fillId="0" borderId="0" xfId="32" applyFont="1" applyFill="1" applyBorder="1" applyAlignment="1" applyProtection="1">
      <alignment vertical="top" wrapText="1"/>
    </xf>
    <xf numFmtId="0" fontId="7" fillId="0" borderId="0" xfId="32" applyFont="1" applyFill="1" applyBorder="1" applyAlignment="1" applyProtection="1">
      <alignment horizontal="left" vertical="top" wrapText="1"/>
    </xf>
    <xf numFmtId="0" fontId="10" fillId="0" borderId="0" xfId="53" applyFont="1" applyFill="1" applyAlignment="1" applyProtection="1">
      <alignment vertical="top"/>
    </xf>
    <xf numFmtId="49" fontId="12" fillId="0" borderId="0" xfId="100" applyFont="1" applyFill="1" applyBorder="1" applyProtection="1">
      <alignment vertical="top"/>
    </xf>
    <xf numFmtId="49" fontId="0" fillId="0" borderId="0" xfId="100" applyFont="1" applyFill="1" applyBorder="1" applyProtection="1">
      <alignment vertical="top"/>
    </xf>
    <xf numFmtId="49" fontId="29" fillId="0" borderId="0" xfId="100" applyFont="1" applyFill="1" applyBorder="1" applyAlignment="1" applyProtection="1">
      <alignment horizontal="center" vertical="center"/>
    </xf>
    <xf numFmtId="49" fontId="51" fillId="0" borderId="0" xfId="100" applyFont="1" applyFill="1" applyBorder="1" applyProtection="1">
      <alignment vertical="top"/>
    </xf>
    <xf numFmtId="0" fontId="92" fillId="0" borderId="0" xfId="53" applyFont="1" applyFill="1" applyAlignment="1" applyProtection="1">
      <alignment vertical="center" wrapText="1"/>
    </xf>
    <xf numFmtId="0" fontId="7" fillId="7" borderId="5" xfId="53" applyNumberFormat="1" applyFont="1" applyFill="1" applyBorder="1" applyAlignment="1" applyProtection="1">
      <alignment horizontal="right" vertical="center" wrapText="1"/>
    </xf>
    <xf numFmtId="49" fontId="7" fillId="0" borderId="57" xfId="53" applyNumberFormat="1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vertical="top" wrapText="1"/>
    </xf>
    <xf numFmtId="0" fontId="7" fillId="0" borderId="15" xfId="53" applyFont="1" applyFill="1" applyBorder="1" applyAlignment="1" applyProtection="1">
      <alignment vertical="center" wrapText="1"/>
    </xf>
    <xf numFmtId="0" fontId="7" fillId="0" borderId="22" xfId="53" applyFont="1" applyFill="1" applyBorder="1" applyAlignment="1" applyProtection="1">
      <alignment vertical="center" wrapText="1"/>
    </xf>
    <xf numFmtId="49" fontId="7" fillId="9" borderId="5" xfId="53" applyNumberFormat="1" applyFont="1" applyFill="1" applyBorder="1" applyAlignment="1" applyProtection="1">
      <alignment vertical="center" wrapText="1"/>
      <protection locked="0"/>
    </xf>
    <xf numFmtId="49" fontId="7" fillId="10" borderId="12" xfId="53" applyNumberFormat="1" applyFont="1" applyFill="1" applyBorder="1" applyAlignment="1" applyProtection="1">
      <alignment vertical="center" wrapText="1"/>
    </xf>
    <xf numFmtId="4" fontId="7" fillId="7" borderId="15" xfId="53" applyNumberFormat="1" applyFont="1" applyFill="1" applyBorder="1" applyAlignment="1" applyProtection="1">
      <alignment horizontal="right" vertical="center" wrapText="1"/>
    </xf>
    <xf numFmtId="0" fontId="74" fillId="0" borderId="0" xfId="53" applyFont="1" applyFill="1" applyAlignment="1" applyProtection="1">
      <alignment vertical="center" wrapText="1"/>
    </xf>
    <xf numFmtId="49" fontId="29" fillId="0" borderId="25" xfId="32" applyNumberFormat="1" applyFont="1" applyFill="1" applyBorder="1" applyAlignment="1" applyProtection="1">
      <alignment horizontal="center" vertical="center" wrapText="1"/>
    </xf>
    <xf numFmtId="0" fontId="29" fillId="0" borderId="25" xfId="32" applyNumberFormat="1" applyFont="1" applyFill="1" applyBorder="1" applyAlignment="1" applyProtection="1">
      <alignment horizontal="center" vertical="center" wrapText="1"/>
    </xf>
    <xf numFmtId="0" fontId="93" fillId="0" borderId="0" xfId="53" applyFont="1" applyFill="1" applyAlignment="1" applyProtection="1">
      <alignment vertical="center" wrapText="1"/>
    </xf>
    <xf numFmtId="0" fontId="93" fillId="0" borderId="0" xfId="53" applyFont="1" applyFill="1" applyBorder="1" applyAlignment="1" applyProtection="1">
      <alignment vertical="center" wrapText="1"/>
    </xf>
    <xf numFmtId="49" fontId="7" fillId="11" borderId="5" xfId="51" applyNumberFormat="1" applyFont="1" applyFill="1" applyBorder="1" applyAlignment="1" applyProtection="1">
      <alignment horizontal="left" vertical="center" wrapText="1"/>
    </xf>
    <xf numFmtId="49" fontId="0" fillId="0" borderId="5" xfId="117" applyFont="1" applyFill="1" applyBorder="1" applyAlignment="1" applyProtection="1">
      <alignment horizontal="center" vertical="center"/>
    </xf>
    <xf numFmtId="49" fontId="0" fillId="0" borderId="0" xfId="115" applyFont="1" applyFill="1" applyProtection="1">
      <alignment vertical="top"/>
    </xf>
    <xf numFmtId="49" fontId="0" fillId="8" borderId="0" xfId="115" applyFont="1" applyFill="1" applyProtection="1">
      <alignment vertical="top"/>
    </xf>
    <xf numFmtId="49" fontId="54" fillId="8" borderId="0" xfId="115" applyFont="1" applyFill="1" applyProtection="1">
      <alignment vertical="top"/>
    </xf>
    <xf numFmtId="49" fontId="58" fillId="8" borderId="0" xfId="115" applyFont="1" applyFill="1" applyProtection="1">
      <alignment vertical="top"/>
    </xf>
    <xf numFmtId="49" fontId="58" fillId="0" borderId="0" xfId="115" applyFont="1" applyFill="1" applyProtection="1">
      <alignment vertical="top"/>
    </xf>
    <xf numFmtId="49" fontId="54" fillId="0" borderId="0" xfId="115" applyFont="1" applyFill="1" applyProtection="1">
      <alignment vertical="top"/>
    </xf>
    <xf numFmtId="49" fontId="54" fillId="0" borderId="0" xfId="115" applyFont="1" applyFill="1" applyAlignment="1" applyProtection="1">
      <alignment vertical="top"/>
    </xf>
    <xf numFmtId="0" fontId="54" fillId="0" borderId="0" xfId="115" applyNumberFormat="1" applyFont="1" applyFill="1" applyProtection="1">
      <alignment vertical="top"/>
    </xf>
    <xf numFmtId="0" fontId="60" fillId="0" borderId="0" xfId="115" applyNumberFormat="1" applyFont="1" applyFill="1" applyProtection="1">
      <alignment vertical="top"/>
    </xf>
    <xf numFmtId="49" fontId="54" fillId="0" borderId="0" xfId="115" applyFont="1" applyFill="1">
      <alignment vertical="top"/>
    </xf>
    <xf numFmtId="49" fontId="58" fillId="0" borderId="0" xfId="115" applyFont="1" applyFill="1">
      <alignment vertical="top"/>
    </xf>
    <xf numFmtId="0" fontId="94" fillId="0" borderId="0" xfId="115" applyNumberFormat="1" applyFont="1" applyFill="1">
      <alignment vertical="top"/>
    </xf>
    <xf numFmtId="0" fontId="7" fillId="0" borderId="0" xfId="53" applyFont="1" applyFill="1" applyAlignment="1" applyProtection="1">
      <alignment vertical="center" wrapText="1"/>
    </xf>
    <xf numFmtId="0" fontId="0" fillId="0" borderId="0" xfId="53" applyFont="1" applyFill="1" applyAlignment="1" applyProtection="1">
      <alignment vertical="center" wrapText="1"/>
    </xf>
    <xf numFmtId="0" fontId="7" fillId="0" borderId="0" xfId="53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54" fillId="0" borderId="0" xfId="53" applyFont="1" applyFill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0" xfId="110" applyNumberFormat="1" applyFont="1" applyFill="1" applyBorder="1" applyAlignment="1" applyProtection="1">
      <alignment horizontal="center" wrapText="1"/>
    </xf>
    <xf numFmtId="49" fontId="7" fillId="0" borderId="43" xfId="53" applyNumberFormat="1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1"/>
    </xf>
    <xf numFmtId="0" fontId="58" fillId="0" borderId="0" xfId="53" applyFont="1" applyFill="1" applyAlignment="1" applyProtection="1">
      <alignment vertical="center" wrapText="1"/>
    </xf>
    <xf numFmtId="0" fontId="58" fillId="0" borderId="0" xfId="53" applyNumberFormat="1" applyFont="1" applyFill="1" applyAlignment="1" applyProtection="1">
      <alignment vertical="center" wrapText="1"/>
    </xf>
    <xf numFmtId="4" fontId="7" fillId="9" borderId="43" xfId="53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53" applyNumberFormat="1" applyFont="1" applyFill="1" applyBorder="1" applyAlignment="1" applyProtection="1">
      <alignment horizontal="center" vertical="center" wrapText="1"/>
    </xf>
    <xf numFmtId="0" fontId="93" fillId="0" borderId="0" xfId="110" applyFont="1"/>
    <xf numFmtId="0" fontId="92" fillId="0" borderId="0" xfId="110" applyFont="1"/>
    <xf numFmtId="0" fontId="95" fillId="0" borderId="0" xfId="110" applyNumberFormat="1" applyFont="1" applyFill="1" applyBorder="1" applyAlignment="1" applyProtection="1">
      <alignment horizontal="right" vertical="top"/>
    </xf>
    <xf numFmtId="0" fontId="79" fillId="0" borderId="0" xfId="53" applyFont="1" applyFill="1" applyAlignment="1" applyProtection="1">
      <alignment vertical="center" wrapText="1"/>
    </xf>
    <xf numFmtId="1" fontId="7" fillId="9" borderId="12" xfId="53" applyNumberFormat="1" applyFont="1" applyFill="1" applyBorder="1" applyAlignment="1" applyProtection="1">
      <alignment horizontal="left" vertical="center" wrapText="1" indent="1"/>
      <protection locked="0"/>
    </xf>
    <xf numFmtId="49" fontId="41" fillId="10" borderId="64" xfId="38" applyFont="1" applyFill="1" applyBorder="1" applyAlignment="1" applyProtection="1">
      <alignment horizontal="left" vertical="center"/>
    </xf>
    <xf numFmtId="49" fontId="41" fillId="10" borderId="64" xfId="38" applyFont="1" applyFill="1" applyBorder="1" applyAlignment="1" applyProtection="1">
      <alignment horizontal="left" vertical="center" indent="1"/>
    </xf>
    <xf numFmtId="49" fontId="89" fillId="10" borderId="67" xfId="38" applyFont="1" applyFill="1" applyBorder="1" applyAlignment="1" applyProtection="1">
      <alignment horizontal="left" vertical="center" indent="1"/>
    </xf>
    <xf numFmtId="49" fontId="41" fillId="10" borderId="63" xfId="38" applyFont="1" applyFill="1" applyBorder="1" applyAlignment="1" applyProtection="1">
      <alignment horizontal="left" vertical="center"/>
    </xf>
    <xf numFmtId="49" fontId="41" fillId="10" borderId="63" xfId="38" applyFont="1" applyFill="1" applyBorder="1" applyAlignment="1" applyProtection="1">
      <alignment horizontal="left" vertical="center" indent="1"/>
    </xf>
    <xf numFmtId="49" fontId="91" fillId="0" borderId="5" xfId="38" applyFont="1" applyFill="1" applyBorder="1" applyAlignment="1" applyProtection="1">
      <alignment horizontal="center" vertical="center" wrapText="1"/>
    </xf>
    <xf numFmtId="0" fontId="7" fillId="0" borderId="5" xfId="0" applyNumberFormat="1" applyFont="1" applyBorder="1" applyAlignment="1" applyProtection="1">
      <alignment vertical="top" wrapText="1"/>
    </xf>
    <xf numFmtId="49" fontId="7" fillId="0" borderId="5" xfId="0" applyNumberFormat="1" applyFont="1" applyBorder="1" applyAlignment="1" applyProtection="1">
      <alignment vertical="top" wrapText="1"/>
    </xf>
    <xf numFmtId="0" fontId="21" fillId="8" borderId="0" xfId="53" applyFont="1" applyFill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2"/>
    </xf>
    <xf numFmtId="49" fontId="89" fillId="10" borderId="66" xfId="38" applyFont="1" applyFill="1" applyBorder="1" applyAlignment="1" applyProtection="1">
      <alignment horizontal="left" vertical="center" indent="1"/>
    </xf>
    <xf numFmtId="0" fontId="7" fillId="0" borderId="43" xfId="53" applyFont="1" applyFill="1" applyBorder="1" applyAlignment="1" applyProtection="1">
      <alignment horizontal="center" vertical="center" wrapText="1"/>
    </xf>
    <xf numFmtId="0" fontId="7" fillId="0" borderId="43" xfId="53" applyFont="1" applyFill="1" applyBorder="1" applyAlignment="1" applyProtection="1">
      <alignment horizontal="left" vertical="center" wrapText="1" indent="2"/>
    </xf>
    <xf numFmtId="0" fontId="54" fillId="0" borderId="65" xfId="110" applyNumberFormat="1" applyFont="1" applyFill="1" applyBorder="1" applyAlignment="1" applyProtection="1"/>
    <xf numFmtId="49" fontId="7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" fontId="7" fillId="5" borderId="5" xfId="53" applyNumberFormat="1" applyFont="1" applyFill="1" applyBorder="1" applyAlignment="1" applyProtection="1">
      <alignment horizontal="right" vertical="center" wrapText="1"/>
      <protection locked="0"/>
    </xf>
    <xf numFmtId="49" fontId="7" fillId="9" borderId="12" xfId="53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5" xfId="53" applyNumberFormat="1" applyFont="1" applyFill="1" applyBorder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49" fontId="7" fillId="0" borderId="0" xfId="53" applyNumberFormat="1" applyFont="1" applyFill="1" applyBorder="1" applyAlignment="1" applyProtection="1">
      <alignment horizontal="center" vertical="top" wrapText="1"/>
    </xf>
    <xf numFmtId="0" fontId="7" fillId="0" borderId="14" xfId="53" applyFont="1" applyFill="1" applyBorder="1" applyAlignment="1" applyProtection="1">
      <alignment vertical="top" wrapText="1"/>
    </xf>
    <xf numFmtId="49" fontId="7" fillId="9" borderId="12" xfId="53" applyNumberFormat="1" applyFont="1" applyFill="1" applyBorder="1" applyAlignment="1" applyProtection="1">
      <alignment horizontal="left" vertical="center" wrapText="1" indent="2"/>
      <protection locked="0"/>
    </xf>
    <xf numFmtId="0" fontId="7" fillId="0" borderId="54" xfId="53" applyFont="1" applyFill="1" applyBorder="1" applyAlignment="1" applyProtection="1">
      <alignment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9" borderId="43" xfId="53" applyNumberFormat="1" applyFont="1" applyFill="1" applyBorder="1" applyAlignment="1" applyProtection="1">
      <alignment horizontal="left" vertical="center" wrapText="1"/>
      <protection locked="0"/>
    </xf>
    <xf numFmtId="49" fontId="7" fillId="0" borderId="43" xfId="38" applyFont="1" applyBorder="1" applyAlignment="1">
      <alignment horizontal="center" vertical="center" wrapText="1"/>
    </xf>
    <xf numFmtId="0" fontId="7" fillId="0" borderId="22" xfId="114" applyFont="1" applyFill="1" applyBorder="1" applyAlignment="1" applyProtection="1">
      <alignment vertical="center" wrapText="1"/>
    </xf>
    <xf numFmtId="0" fontId="58" fillId="0" borderId="0" xfId="53" applyFont="1" applyFill="1" applyBorder="1" applyAlignment="1" applyProtection="1">
      <alignment horizontal="center" vertical="center" wrapText="1"/>
    </xf>
    <xf numFmtId="0" fontId="7" fillId="0" borderId="22" xfId="53" applyFont="1" applyFill="1" applyBorder="1" applyAlignment="1" applyProtection="1">
      <alignment horizontal="center" vertical="center" wrapText="1"/>
    </xf>
    <xf numFmtId="0" fontId="58" fillId="0" borderId="0" xfId="53" applyFont="1" applyFill="1" applyBorder="1" applyAlignment="1" applyProtection="1">
      <alignment vertical="center" wrapText="1"/>
    </xf>
    <xf numFmtId="0" fontId="0" fillId="0" borderId="0" xfId="115" applyNumberFormat="1" applyFont="1" applyFill="1" applyProtection="1">
      <alignment vertical="top"/>
    </xf>
    <xf numFmtId="9" fontId="9" fillId="0" borderId="5" xfId="115" applyNumberFormat="1" applyFont="1" applyFill="1" applyBorder="1" applyAlignment="1" applyProtection="1">
      <alignment horizontal="center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58" fillId="0" borderId="5" xfId="53" applyFont="1" applyFill="1" applyBorder="1" applyAlignment="1" applyProtection="1">
      <alignment horizontal="left" vertical="center" wrapText="1"/>
    </xf>
    <xf numFmtId="49" fontId="41" fillId="10" borderId="12" xfId="115" applyFont="1" applyFill="1" applyBorder="1" applyAlignment="1" applyProtection="1">
      <alignment horizontal="left" vertical="center"/>
    </xf>
    <xf numFmtId="49" fontId="41" fillId="10" borderId="13" xfId="115" applyFont="1" applyFill="1" applyBorder="1" applyAlignment="1" applyProtection="1">
      <alignment horizontal="left" vertical="center" indent="1"/>
    </xf>
    <xf numFmtId="49" fontId="41" fillId="10" borderId="13" xfId="115" applyFont="1" applyFill="1" applyBorder="1" applyAlignment="1" applyProtection="1">
      <alignment horizontal="left" vertical="center"/>
    </xf>
    <xf numFmtId="49" fontId="41" fillId="10" borderId="14" xfId="115" applyFont="1" applyFill="1" applyBorder="1" applyAlignment="1" applyProtection="1">
      <alignment horizontal="left" vertical="center" indent="1"/>
    </xf>
    <xf numFmtId="9" fontId="9" fillId="0" borderId="22" xfId="115" applyNumberFormat="1" applyFont="1" applyFill="1" applyBorder="1" applyAlignment="1" applyProtection="1">
      <alignment horizontal="center" vertical="center" wrapText="1"/>
    </xf>
    <xf numFmtId="0" fontId="58" fillId="0" borderId="15" xfId="53" applyFont="1" applyFill="1" applyBorder="1" applyAlignment="1" applyProtection="1">
      <alignment horizontal="left" vertical="center" wrapText="1"/>
    </xf>
    <xf numFmtId="0" fontId="0" fillId="0" borderId="5" xfId="53" applyFont="1" applyFill="1" applyBorder="1" applyAlignment="1" applyProtection="1">
      <alignment horizontal="left" vertical="center" wrapText="1"/>
    </xf>
    <xf numFmtId="4" fontId="34" fillId="7" borderId="5" xfId="53" applyNumberFormat="1" applyFont="1" applyFill="1" applyBorder="1" applyAlignment="1" applyProtection="1">
      <alignment horizontal="right" vertical="center" wrapText="1"/>
    </xf>
    <xf numFmtId="49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4" fontId="34" fillId="9" borderId="5" xfId="53" applyNumberFormat="1" applyFont="1" applyFill="1" applyBorder="1" applyAlignment="1" applyProtection="1">
      <alignment horizontal="right" vertical="center" wrapText="1"/>
      <protection locked="0"/>
    </xf>
    <xf numFmtId="4" fontId="54" fillId="0" borderId="5" xfId="53" applyNumberFormat="1" applyFont="1" applyFill="1" applyBorder="1" applyAlignment="1" applyProtection="1">
      <alignment horizontal="right" vertical="center" wrapText="1"/>
    </xf>
    <xf numFmtId="49" fontId="0" fillId="10" borderId="13" xfId="117" applyFont="1" applyFill="1" applyBorder="1" applyAlignment="1" applyProtection="1">
      <alignment horizontal="center" vertical="center"/>
    </xf>
    <xf numFmtId="49" fontId="41" fillId="10" borderId="13" xfId="117" applyFont="1" applyFill="1" applyBorder="1" applyAlignment="1" applyProtection="1">
      <alignment horizontal="left" vertical="center"/>
    </xf>
    <xf numFmtId="49" fontId="41" fillId="10" borderId="14" xfId="117" applyFont="1" applyFill="1" applyBorder="1" applyAlignment="1" applyProtection="1">
      <alignment horizontal="left" vertical="center" indent="1"/>
    </xf>
    <xf numFmtId="0" fontId="58" fillId="0" borderId="0" xfId="53" applyNumberFormat="1" applyFont="1" applyFill="1" applyBorder="1" applyAlignment="1" applyProtection="1">
      <alignment vertical="center" wrapText="1"/>
    </xf>
    <xf numFmtId="49" fontId="0" fillId="0" borderId="27" xfId="51" applyNumberFormat="1" applyFont="1" applyFill="1" applyBorder="1" applyAlignment="1" applyProtection="1">
      <alignment horizontal="center" vertical="center" wrapText="1"/>
    </xf>
    <xf numFmtId="49" fontId="9" fillId="10" borderId="23" xfId="38" applyFont="1" applyFill="1" applyBorder="1" applyAlignment="1" applyProtection="1">
      <alignment horizontal="right" vertical="center" wrapText="1"/>
    </xf>
    <xf numFmtId="49" fontId="34" fillId="9" borderId="5" xfId="53" applyNumberFormat="1" applyFont="1" applyFill="1" applyBorder="1" applyAlignment="1" applyProtection="1">
      <alignment horizontal="center" vertical="center" wrapText="1"/>
      <protection locked="0"/>
    </xf>
    <xf numFmtId="49" fontId="0" fillId="0" borderId="14" xfId="53" applyNumberFormat="1" applyFont="1" applyFill="1" applyBorder="1" applyAlignment="1" applyProtection="1">
      <alignment horizontal="center" vertical="center" wrapText="1"/>
    </xf>
    <xf numFmtId="49" fontId="0" fillId="10" borderId="23" xfId="117" applyFont="1" applyFill="1" applyBorder="1" applyAlignment="1" applyProtection="1">
      <alignment horizontal="center" vertical="center"/>
    </xf>
    <xf numFmtId="0" fontId="34" fillId="0" borderId="5" xfId="53" applyFont="1" applyFill="1" applyBorder="1" applyAlignment="1" applyProtection="1">
      <alignment vertical="center" wrapText="1"/>
    </xf>
    <xf numFmtId="49" fontId="34" fillId="0" borderId="26" xfId="53" applyNumberFormat="1" applyFont="1" applyFill="1" applyBorder="1" applyAlignment="1" applyProtection="1">
      <alignment horizontal="center" vertical="center" wrapText="1"/>
    </xf>
    <xf numFmtId="0" fontId="7" fillId="0" borderId="5" xfId="115" applyNumberFormat="1" applyFont="1" applyFill="1" applyBorder="1" applyAlignment="1" applyProtection="1">
      <alignment horizontal="left" vertical="center" indent="1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0" fontId="58" fillId="0" borderId="5" xfId="53" applyNumberFormat="1" applyFont="1" applyFill="1" applyBorder="1" applyAlignment="1" applyProtection="1">
      <alignment vertical="center" wrapText="1"/>
    </xf>
    <xf numFmtId="0" fontId="41" fillId="0" borderId="5" xfId="115" applyNumberFormat="1" applyFont="1" applyFill="1" applyBorder="1" applyAlignment="1" applyProtection="1">
      <alignment horizontal="left" vertical="center" indent="1"/>
    </xf>
    <xf numFmtId="0" fontId="85" fillId="0" borderId="65" xfId="110" applyNumberFormat="1" applyFont="1" applyFill="1" applyBorder="1" applyAlignment="1" applyProtection="1">
      <alignment horizontal="center" wrapText="1"/>
    </xf>
    <xf numFmtId="0" fontId="85" fillId="0" borderId="68" xfId="110" applyNumberFormat="1" applyFont="1" applyFill="1" applyBorder="1" applyAlignment="1" applyProtection="1">
      <alignment horizontal="center" wrapText="1"/>
    </xf>
    <xf numFmtId="0" fontId="58" fillId="0" borderId="68" xfId="110" applyNumberFormat="1" applyFont="1" applyFill="1" applyBorder="1" applyAlignment="1" applyProtection="1">
      <alignment horizontal="center" wrapText="1"/>
    </xf>
    <xf numFmtId="49" fontId="96" fillId="0" borderId="21" xfId="38" applyFont="1" applyFill="1" applyBorder="1" applyAlignment="1" applyProtection="1">
      <alignment horizontal="left" vertical="center"/>
    </xf>
    <xf numFmtId="0" fontId="58" fillId="0" borderId="16" xfId="110" applyNumberFormat="1" applyFont="1" applyFill="1" applyBorder="1" applyAlignment="1" applyProtection="1"/>
    <xf numFmtId="0" fontId="58" fillId="0" borderId="68" xfId="110" applyNumberFormat="1" applyFont="1" applyFill="1" applyBorder="1" applyAlignment="1" applyProtection="1"/>
    <xf numFmtId="0" fontId="58" fillId="0" borderId="65" xfId="110" applyNumberFormat="1" applyFont="1" applyFill="1" applyBorder="1" applyAlignment="1" applyProtection="1"/>
    <xf numFmtId="49" fontId="96" fillId="0" borderId="22" xfId="38" applyFont="1" applyFill="1" applyBorder="1" applyAlignment="1" applyProtection="1">
      <alignment horizontal="left" vertical="center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2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0" borderId="0" xfId="53" applyFont="1" applyFill="1" applyBorder="1" applyAlignment="1" applyProtection="1">
      <alignment horizontal="center" vertical="center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84" fillId="0" borderId="0" xfId="50" applyFont="1" applyFill="1" applyAlignment="1" applyProtection="1">
      <alignment vertical="center" wrapText="1"/>
    </xf>
    <xf numFmtId="0" fontId="86" fillId="0" borderId="0" xfId="50" applyFont="1" applyFill="1" applyAlignment="1" applyProtection="1">
      <alignment horizontal="center" vertical="center" wrapText="1"/>
    </xf>
    <xf numFmtId="0" fontId="85" fillId="0" borderId="0" xfId="50" applyNumberFormat="1" applyFont="1" applyFill="1" applyBorder="1" applyAlignment="1" applyProtection="1">
      <alignment horizontal="right" vertical="center" wrapText="1" indent="1"/>
    </xf>
    <xf numFmtId="49" fontId="85" fillId="0" borderId="0" xfId="50" applyNumberFormat="1" applyFont="1" applyFill="1" applyBorder="1" applyAlignment="1" applyProtection="1">
      <alignment horizontal="center" vertical="center" wrapText="1"/>
    </xf>
    <xf numFmtId="14" fontId="85" fillId="0" borderId="0" xfId="50" applyNumberFormat="1" applyFont="1" applyFill="1" applyBorder="1" applyAlignment="1" applyProtection="1">
      <alignment horizontal="center" vertical="center" wrapText="1"/>
    </xf>
    <xf numFmtId="0" fontId="85" fillId="0" borderId="0" xfId="50" applyFont="1" applyFill="1" applyAlignment="1" applyProtection="1">
      <alignment vertical="center"/>
    </xf>
    <xf numFmtId="0" fontId="97" fillId="0" borderId="5" xfId="53" applyFont="1" applyFill="1" applyBorder="1" applyAlignment="1" applyProtection="1">
      <alignment horizontal="left" vertical="center" wrapText="1" indent="2"/>
    </xf>
    <xf numFmtId="49" fontId="85" fillId="0" borderId="5" xfId="53" applyNumberFormat="1" applyFont="1" applyFill="1" applyBorder="1" applyAlignment="1" applyProtection="1">
      <alignment vertical="center" wrapText="1"/>
    </xf>
    <xf numFmtId="0" fontId="85" fillId="0" borderId="5" xfId="53" applyNumberFormat="1" applyFont="1" applyFill="1" applyBorder="1" applyAlignment="1" applyProtection="1">
      <alignment horizontal="left" vertical="center" wrapText="1"/>
    </xf>
    <xf numFmtId="4" fontId="85" fillId="0" borderId="5" xfId="53" applyNumberFormat="1" applyFont="1" applyFill="1" applyBorder="1" applyAlignment="1" applyProtection="1">
      <alignment horizontal="right" vertical="center" wrapText="1"/>
    </xf>
    <xf numFmtId="0" fontId="85" fillId="0" borderId="5" xfId="53" applyFont="1" applyFill="1" applyBorder="1" applyAlignment="1" applyProtection="1">
      <alignment horizontal="left" vertical="center" wrapText="1" indent="3"/>
    </xf>
    <xf numFmtId="0" fontId="85" fillId="0" borderId="54" xfId="53" applyNumberFormat="1" applyFont="1" applyFill="1" applyBorder="1" applyAlignment="1" applyProtection="1">
      <alignment horizontal="center" vertical="center" wrapText="1"/>
    </xf>
    <xf numFmtId="0" fontId="97" fillId="0" borderId="0" xfId="53" applyFont="1" applyFill="1" applyAlignment="1" applyProtection="1">
      <alignment vertical="center" wrapText="1"/>
    </xf>
    <xf numFmtId="49" fontId="85" fillId="0" borderId="15" xfId="53" applyNumberFormat="1" applyFont="1" applyFill="1" applyBorder="1" applyAlignment="1" applyProtection="1">
      <alignment horizontal="center" vertical="center" wrapText="1"/>
    </xf>
    <xf numFmtId="0" fontId="85" fillId="0" borderId="5" xfId="53" applyFont="1" applyFill="1" applyBorder="1" applyAlignment="1" applyProtection="1">
      <alignment vertical="center" wrapText="1"/>
    </xf>
    <xf numFmtId="49" fontId="85" fillId="0" borderId="5" xfId="53" applyNumberFormat="1" applyFont="1" applyFill="1" applyBorder="1" applyAlignment="1" applyProtection="1">
      <alignment horizontal="left" vertical="center" wrapText="1"/>
    </xf>
    <xf numFmtId="0" fontId="85" fillId="0" borderId="5" xfId="53" applyFont="1" applyFill="1" applyBorder="1" applyAlignment="1" applyProtection="1">
      <alignment horizontal="center" vertical="center" wrapText="1"/>
    </xf>
    <xf numFmtId="0" fontId="85" fillId="0" borderId="5" xfId="53" applyFont="1" applyFill="1" applyBorder="1" applyAlignment="1" applyProtection="1">
      <alignment horizontal="left" vertical="center" wrapText="1" indent="2"/>
    </xf>
    <xf numFmtId="49" fontId="85" fillId="0" borderId="54" xfId="53" applyNumberFormat="1" applyFont="1" applyFill="1" applyBorder="1" applyAlignment="1" applyProtection="1">
      <alignment horizontal="center" vertical="center" wrapText="1"/>
    </xf>
    <xf numFmtId="0" fontId="7" fillId="0" borderId="54" xfId="53" applyNumberFormat="1" applyFont="1" applyFill="1" applyBorder="1" applyAlignment="1" applyProtection="1">
      <alignment horizontal="center" vertical="center" wrapText="1"/>
    </xf>
    <xf numFmtId="0" fontId="85" fillId="0" borderId="15" xfId="53" applyFont="1" applyFill="1" applyBorder="1" applyAlignment="1" applyProtection="1">
      <alignment vertical="center" wrapText="1"/>
    </xf>
    <xf numFmtId="49" fontId="85" fillId="0" borderId="5" xfId="51" applyNumberFormat="1" applyFont="1" applyFill="1" applyBorder="1" applyAlignment="1" applyProtection="1">
      <alignment horizontal="left" vertical="center" wrapText="1"/>
    </xf>
    <xf numFmtId="0" fontId="85" fillId="0" borderId="15" xfId="53" applyFont="1" applyFill="1" applyBorder="1" applyAlignment="1" applyProtection="1">
      <alignment horizontal="center" vertical="center" wrapText="1"/>
    </xf>
    <xf numFmtId="9" fontId="99" fillId="0" borderId="5" xfId="115" applyNumberFormat="1" applyFont="1" applyFill="1" applyBorder="1" applyAlignment="1" applyProtection="1">
      <alignment horizontal="center" vertical="center" wrapText="1"/>
    </xf>
    <xf numFmtId="0" fontId="98" fillId="0" borderId="0" xfId="53" applyFont="1" applyFill="1" applyAlignment="1" applyProtection="1">
      <alignment vertical="center" wrapText="1"/>
    </xf>
    <xf numFmtId="49" fontId="0" fillId="0" borderId="19" xfId="0" applyFill="1" applyBorder="1" applyProtection="1">
      <alignment vertical="top"/>
    </xf>
    <xf numFmtId="0" fontId="58" fillId="0" borderId="16" xfId="53" applyFont="1" applyFill="1" applyBorder="1" applyAlignment="1" applyProtection="1">
      <alignment horizontal="left" vertical="center" wrapText="1"/>
    </xf>
    <xf numFmtId="49" fontId="0" fillId="0" borderId="16" xfId="0" applyFill="1" applyBorder="1" applyProtection="1">
      <alignment vertical="top"/>
    </xf>
    <xf numFmtId="0" fontId="9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3"/>
    </xf>
    <xf numFmtId="49" fontId="7" fillId="0" borderId="0" xfId="50" applyNumberFormat="1" applyFont="1" applyFill="1" applyBorder="1" applyAlignment="1" applyProtection="1">
      <alignment horizontal="right" vertical="center" wrapText="1" indent="1"/>
    </xf>
    <xf numFmtId="49" fontId="58" fillId="0" borderId="0" xfId="115" applyFont="1" applyFill="1" applyAlignment="1" applyProtection="1">
      <alignment vertical="top"/>
    </xf>
    <xf numFmtId="49" fontId="98" fillId="0" borderId="0" xfId="0" applyFont="1" applyFill="1" applyProtection="1">
      <alignment vertical="top"/>
    </xf>
    <xf numFmtId="0" fontId="85" fillId="0" borderId="15" xfId="53" applyFont="1" applyFill="1" applyBorder="1" applyAlignment="1" applyProtection="1">
      <alignment horizontal="left" vertical="center" wrapText="1" indent="1"/>
    </xf>
    <xf numFmtId="49" fontId="41" fillId="10" borderId="13" xfId="38" applyFont="1" applyFill="1" applyBorder="1" applyAlignment="1" applyProtection="1">
      <alignment horizontal="left" vertical="center" indent="2"/>
    </xf>
    <xf numFmtId="49" fontId="41" fillId="10" borderId="13" xfId="38" applyFont="1" applyFill="1" applyBorder="1" applyAlignment="1" applyProtection="1">
      <alignment horizontal="left" vertical="center" indent="1"/>
    </xf>
    <xf numFmtId="49" fontId="58" fillId="0" borderId="0" xfId="0" applyFont="1" applyFill="1" applyProtection="1">
      <alignment vertical="top"/>
    </xf>
    <xf numFmtId="0" fontId="7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52" fillId="9" borderId="5" xfId="27" applyNumberFormat="1" applyFill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Protection="1">
      <alignment vertical="top"/>
    </xf>
    <xf numFmtId="0" fontId="3" fillId="0" borderId="0" xfId="54" applyNumberFormat="1"/>
    <xf numFmtId="49" fontId="7" fillId="8" borderId="5" xfId="99" applyNumberFormat="1" applyFont="1" applyFill="1" applyBorder="1" applyAlignment="1" applyProtection="1">
      <alignment horizontal="center" vertical="center" wrapText="1"/>
    </xf>
    <xf numFmtId="0" fontId="7" fillId="0" borderId="5" xfId="51" applyFont="1" applyBorder="1" applyAlignment="1" applyProtection="1">
      <alignment horizontal="left" vertical="center" wrapText="1"/>
    </xf>
    <xf numFmtId="0" fontId="79" fillId="0" borderId="0" xfId="53" applyFont="1" applyFill="1" applyAlignment="1" applyProtection="1">
      <alignment horizontal="right" vertical="top" wrapText="1"/>
    </xf>
    <xf numFmtId="0" fontId="85" fillId="0" borderId="5" xfId="53" applyFont="1" applyFill="1" applyBorder="1" applyAlignment="1" applyProtection="1">
      <alignment horizontal="left" vertical="center" wrapText="1" indent="1"/>
    </xf>
    <xf numFmtId="49" fontId="85" fillId="0" borderId="5" xfId="53" applyNumberFormat="1" applyFont="1" applyFill="1" applyBorder="1" applyAlignment="1" applyProtection="1">
      <alignment horizontal="center" vertical="center" wrapText="1"/>
    </xf>
    <xf numFmtId="49" fontId="85" fillId="0" borderId="22" xfId="53" applyNumberFormat="1" applyFont="1" applyFill="1" applyBorder="1" applyAlignment="1" applyProtection="1">
      <alignment horizontal="left" vertical="center" wrapText="1"/>
    </xf>
    <xf numFmtId="0" fontId="85" fillId="0" borderId="22" xfId="53" applyFont="1" applyFill="1" applyBorder="1" applyAlignment="1" applyProtection="1">
      <alignment horizontal="center" vertical="center" wrapText="1"/>
    </xf>
    <xf numFmtId="0" fontId="85" fillId="0" borderId="22" xfId="53" applyFont="1" applyFill="1" applyBorder="1" applyAlignment="1" applyProtection="1">
      <alignment horizontal="left" vertical="center" wrapText="1"/>
    </xf>
    <xf numFmtId="49" fontId="85" fillId="0" borderId="22" xfId="53" applyNumberFormat="1" applyFont="1" applyFill="1" applyBorder="1" applyAlignment="1" applyProtection="1">
      <alignment horizontal="center" vertical="center" wrapText="1"/>
    </xf>
    <xf numFmtId="0" fontId="58" fillId="0" borderId="5" xfId="53" applyFont="1" applyFill="1" applyBorder="1" applyAlignment="1" applyProtection="1">
      <alignment vertical="center" wrapText="1"/>
    </xf>
    <xf numFmtId="0" fontId="58" fillId="0" borderId="5" xfId="53" applyFont="1" applyFill="1" applyBorder="1" applyAlignment="1" applyProtection="1">
      <alignment horizontal="center" vertical="center" wrapText="1"/>
    </xf>
    <xf numFmtId="0" fontId="58" fillId="0" borderId="5" xfId="53" applyNumberFormat="1" applyFont="1" applyFill="1" applyBorder="1" applyAlignment="1" applyProtection="1">
      <alignment horizontal="left" vertical="center" wrapText="1" indent="2"/>
    </xf>
    <xf numFmtId="0" fontId="58" fillId="0" borderId="54" xfId="53" applyNumberFormat="1" applyFont="1" applyFill="1" applyBorder="1" applyAlignment="1" applyProtection="1">
      <alignment horizontal="center" vertical="center" wrapText="1"/>
    </xf>
    <xf numFmtId="0" fontId="7" fillId="5" borderId="5" xfId="53" applyNumberFormat="1" applyFont="1" applyFill="1" applyBorder="1" applyAlignment="1" applyProtection="1">
      <alignment horizontal="left" vertical="center" wrapText="1"/>
      <protection locked="0"/>
    </xf>
    <xf numFmtId="0" fontId="7" fillId="0" borderId="0" xfId="53" applyFont="1" applyFill="1" applyAlignment="1" applyProtection="1">
      <alignment vertical="center" wrapText="1"/>
    </xf>
    <xf numFmtId="0" fontId="7" fillId="0" borderId="5" xfId="49" applyFont="1" applyFill="1" applyBorder="1" applyAlignment="1" applyProtection="1">
      <alignment vertical="center" wrapText="1"/>
    </xf>
    <xf numFmtId="0" fontId="12" fillId="0" borderId="0" xfId="53" applyFont="1" applyFill="1" applyAlignment="1" applyProtection="1">
      <alignment vertical="center" wrapText="1"/>
    </xf>
    <xf numFmtId="0" fontId="7" fillId="0" borderId="5" xfId="53" applyFont="1" applyFill="1" applyBorder="1" applyAlignment="1" applyProtection="1">
      <alignment horizontal="left" vertical="center" wrapText="1" indent="2"/>
    </xf>
    <xf numFmtId="0" fontId="54" fillId="0" borderId="0" xfId="53" applyFont="1" applyFill="1" applyAlignment="1" applyProtection="1">
      <alignment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0" xfId="53" applyFont="1" applyFill="1" applyAlignment="1" applyProtection="1">
      <alignment vertical="center"/>
    </xf>
    <xf numFmtId="4" fontId="7" fillId="9" borderId="5" xfId="53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/>
    </xf>
    <xf numFmtId="0" fontId="7" fillId="9" borderId="5" xfId="53" applyNumberFormat="1" applyFont="1" applyFill="1" applyBorder="1" applyAlignment="1" applyProtection="1">
      <alignment horizontal="left" vertical="center" wrapText="1" indent="2"/>
      <protection locked="0"/>
    </xf>
    <xf numFmtId="49" fontId="96" fillId="0" borderId="13" xfId="115" applyFont="1" applyFill="1" applyBorder="1" applyAlignment="1" applyProtection="1">
      <alignment horizontal="left" vertical="center"/>
    </xf>
    <xf numFmtId="49" fontId="96" fillId="0" borderId="13" xfId="115" applyFont="1" applyFill="1" applyBorder="1" applyAlignment="1" applyProtection="1">
      <alignment horizontal="left" vertical="center" indent="1"/>
    </xf>
    <xf numFmtId="49" fontId="96" fillId="0" borderId="14" xfId="115" applyFont="1" applyFill="1" applyBorder="1" applyAlignment="1" applyProtection="1">
      <alignment horizontal="left" vertical="center" indent="1"/>
    </xf>
    <xf numFmtId="0" fontId="96" fillId="0" borderId="5" xfId="115" applyNumberFormat="1" applyFont="1" applyFill="1" applyBorder="1" applyAlignment="1" applyProtection="1">
      <alignment horizontal="left" vertical="center" indent="1"/>
    </xf>
    <xf numFmtId="0" fontId="7" fillId="0" borderId="5" xfId="115" applyNumberFormat="1" applyFont="1" applyFill="1" applyBorder="1" applyAlignment="1" applyProtection="1">
      <alignment horizontal="left" vertical="center" wrapText="1"/>
    </xf>
    <xf numFmtId="49" fontId="96" fillId="0" borderId="12" xfId="115" applyFont="1" applyFill="1" applyBorder="1" applyAlignment="1" applyProtection="1">
      <alignment horizontal="left" vertical="center"/>
    </xf>
    <xf numFmtId="173" fontId="7" fillId="5" borderId="5" xfId="53" applyNumberFormat="1" applyFont="1" applyFill="1" applyBorder="1" applyAlignment="1" applyProtection="1">
      <alignment horizontal="right" vertical="center" wrapText="1"/>
      <protection locked="0"/>
    </xf>
    <xf numFmtId="49" fontId="0" fillId="5" borderId="5" xfId="5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53" applyNumberFormat="1" applyFont="1" applyFill="1" applyBorder="1" applyAlignment="1" applyProtection="1">
      <alignment horizontal="right" vertical="center" wrapText="1"/>
    </xf>
    <xf numFmtId="4" fontId="7" fillId="0" borderId="12" xfId="53" applyNumberFormat="1" applyFont="1" applyFill="1" applyBorder="1" applyAlignment="1" applyProtection="1">
      <alignment horizontal="center" vertical="center" wrapText="1"/>
    </xf>
    <xf numFmtId="49" fontId="52" fillId="0" borderId="12" xfId="27" applyNumberFormat="1" applyFill="1" applyBorder="1" applyAlignment="1" applyProtection="1">
      <alignment horizontal="left" vertical="center" wrapText="1"/>
    </xf>
    <xf numFmtId="0" fontId="7" fillId="0" borderId="5" xfId="5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53" applyFont="1" applyFill="1" applyAlignment="1" applyProtection="1">
      <alignment vertical="top" wrapText="1"/>
    </xf>
    <xf numFmtId="0" fontId="7" fillId="0" borderId="0" xfId="53" applyFont="1" applyFill="1" applyAlignment="1" applyProtection="1">
      <alignment vertical="top"/>
    </xf>
    <xf numFmtId="0" fontId="79" fillId="0" borderId="0" xfId="53" applyFont="1" applyFill="1" applyAlignment="1" applyProtection="1">
      <alignment vertical="top" wrapText="1"/>
    </xf>
    <xf numFmtId="49" fontId="7" fillId="0" borderId="0" xfId="53" applyNumberFormat="1" applyFont="1" applyFill="1" applyAlignment="1" applyProtection="1">
      <alignment vertical="center" wrapText="1"/>
    </xf>
    <xf numFmtId="0" fontId="100" fillId="0" borderId="0" xfId="53" applyFont="1" applyFill="1" applyAlignment="1" applyProtection="1">
      <alignment vertical="center" wrapText="1"/>
    </xf>
    <xf numFmtId="0" fontId="7" fillId="0" borderId="0" xfId="53" applyFont="1" applyFill="1" applyAlignment="1" applyProtection="1">
      <alignment horizontal="left" vertical="center" wrapText="1" indent="2"/>
    </xf>
    <xf numFmtId="0" fontId="0" fillId="0" borderId="5" xfId="32" applyFont="1" applyFill="1" applyBorder="1" applyAlignment="1" applyProtection="1">
      <alignment horizontal="center" vertical="center" wrapText="1"/>
    </xf>
    <xf numFmtId="0" fontId="0" fillId="9" borderId="5" xfId="27" applyNumberFormat="1" applyFont="1" applyFill="1" applyBorder="1" applyAlignment="1" applyProtection="1">
      <alignment horizontal="left" vertical="center" wrapText="1"/>
      <protection locked="0"/>
    </xf>
    <xf numFmtId="49" fontId="41" fillId="10" borderId="13" xfId="99" applyFont="1" applyFill="1" applyBorder="1" applyAlignment="1" applyProtection="1">
      <alignment horizontal="left" vertical="center"/>
    </xf>
    <xf numFmtId="49" fontId="41" fillId="10" borderId="13" xfId="99" applyFont="1" applyFill="1" applyBorder="1" applyAlignment="1" applyProtection="1">
      <alignment horizontal="left" vertical="center" indent="2"/>
    </xf>
    <xf numFmtId="49" fontId="27" fillId="10" borderId="14" xfId="99" applyFont="1" applyFill="1" applyBorder="1" applyAlignment="1" applyProtection="1">
      <alignment horizontal="center" vertical="top"/>
    </xf>
    <xf numFmtId="0" fontId="7" fillId="0" borderId="19" xfId="53" applyFont="1" applyFill="1" applyBorder="1" applyAlignment="1" applyProtection="1">
      <alignment vertical="center" wrapText="1"/>
    </xf>
    <xf numFmtId="0" fontId="100" fillId="0" borderId="0" xfId="53" applyFont="1" applyFill="1" applyBorder="1" applyAlignment="1" applyProtection="1">
      <alignment vertical="center" wrapText="1"/>
    </xf>
    <xf numFmtId="0" fontId="7" fillId="0" borderId="0" xfId="53" applyFont="1" applyFill="1" applyBorder="1" applyAlignment="1" applyProtection="1">
      <alignment horizontal="right" vertical="center"/>
    </xf>
    <xf numFmtId="0" fontId="77" fillId="0" borderId="0" xfId="55" applyFont="1" applyFill="1" applyBorder="1" applyAlignment="1" applyProtection="1">
      <alignment vertical="center" wrapText="1"/>
    </xf>
    <xf numFmtId="49" fontId="7" fillId="0" borderId="0" xfId="99" applyNumberFormat="1" applyFont="1" applyFill="1">
      <alignment vertical="top"/>
    </xf>
    <xf numFmtId="49" fontId="0" fillId="0" borderId="5" xfId="53" applyNumberFormat="1" applyFont="1" applyFill="1" applyBorder="1" applyAlignment="1" applyProtection="1">
      <alignment horizontal="center" vertical="center" wrapText="1"/>
    </xf>
    <xf numFmtId="49" fontId="7" fillId="0" borderId="0" xfId="101" applyNumberFormat="1" applyFont="1" applyFill="1">
      <alignment vertical="top"/>
    </xf>
    <xf numFmtId="49" fontId="7" fillId="0" borderId="0" xfId="0" applyNumberFormat="1" applyFont="1">
      <alignment vertical="top"/>
    </xf>
    <xf numFmtId="49" fontId="0" fillId="9" borderId="5" xfId="27" applyNumberFormat="1" applyFont="1" applyFill="1" applyBorder="1" applyAlignment="1" applyProtection="1">
      <alignment horizontal="left" vertical="center" wrapText="1" indent="2"/>
      <protection locked="0"/>
    </xf>
    <xf numFmtId="0" fontId="7" fillId="0" borderId="22" xfId="53" applyNumberFormat="1" applyFont="1" applyFill="1" applyBorder="1" applyAlignment="1" applyProtection="1">
      <alignment vertical="top" wrapText="1"/>
    </xf>
    <xf numFmtId="49" fontId="7" fillId="0" borderId="24" xfId="53" applyNumberFormat="1" applyFont="1" applyFill="1" applyBorder="1" applyAlignment="1" applyProtection="1">
      <alignment horizontal="left" vertical="center" wrapText="1"/>
    </xf>
    <xf numFmtId="0" fontId="85" fillId="0" borderId="19" xfId="53" applyFont="1" applyFill="1" applyBorder="1" applyAlignment="1" applyProtection="1">
      <alignment horizontal="center" vertical="center" wrapText="1"/>
    </xf>
    <xf numFmtId="49" fontId="98" fillId="0" borderId="18" xfId="0" applyFont="1" applyFill="1" applyBorder="1" applyProtection="1">
      <alignment vertical="top"/>
    </xf>
    <xf numFmtId="4" fontId="85" fillId="0" borderId="19" xfId="53" applyNumberFormat="1" applyFont="1" applyFill="1" applyBorder="1" applyAlignment="1" applyProtection="1">
      <alignment horizontal="right" vertical="center" wrapText="1"/>
    </xf>
    <xf numFmtId="9" fontId="99" fillId="0" borderId="19" xfId="115" applyNumberFormat="1" applyFont="1" applyFill="1" applyBorder="1" applyAlignment="1" applyProtection="1">
      <alignment horizontal="center" vertical="center" wrapText="1"/>
    </xf>
    <xf numFmtId="0" fontId="85" fillId="0" borderId="20" xfId="53" applyNumberFormat="1" applyFont="1" applyFill="1" applyBorder="1" applyAlignment="1" applyProtection="1">
      <alignment horizontal="left" vertical="center" wrapText="1"/>
    </xf>
    <xf numFmtId="0" fontId="58" fillId="0" borderId="24" xfId="53" applyFont="1" applyFill="1" applyBorder="1" applyAlignment="1" applyProtection="1">
      <alignment horizontal="left" vertical="center" wrapText="1"/>
    </xf>
    <xf numFmtId="0" fontId="58" fillId="0" borderId="0" xfId="53" applyFont="1" applyFill="1" applyBorder="1" applyAlignment="1" applyProtection="1">
      <alignment horizontal="left" vertical="center" wrapText="1"/>
    </xf>
    <xf numFmtId="0" fontId="58" fillId="0" borderId="16" xfId="53" applyNumberFormat="1" applyFont="1" applyFill="1" applyBorder="1" applyAlignment="1" applyProtection="1">
      <alignment vertical="center" wrapText="1"/>
    </xf>
    <xf numFmtId="49" fontId="98" fillId="0" borderId="0" xfId="53" applyNumberFormat="1" applyFont="1" applyFill="1" applyBorder="1" applyAlignment="1" applyProtection="1">
      <alignment horizontal="center" vertical="center" wrapText="1"/>
    </xf>
    <xf numFmtId="0" fontId="98" fillId="0" borderId="0" xfId="53" applyFont="1" applyFill="1" applyBorder="1" applyAlignment="1" applyProtection="1">
      <alignment horizontal="left" vertical="center" wrapText="1"/>
    </xf>
    <xf numFmtId="49" fontId="98" fillId="0" borderId="0" xfId="117" applyFont="1" applyFill="1" applyBorder="1" applyAlignment="1" applyProtection="1">
      <alignment horizontal="center" vertical="center"/>
    </xf>
    <xf numFmtId="4" fontId="98" fillId="0" borderId="0" xfId="53" applyNumberFormat="1" applyFont="1" applyFill="1" applyBorder="1" applyAlignment="1" applyProtection="1">
      <alignment horizontal="right" vertical="center" wrapText="1"/>
    </xf>
    <xf numFmtId="0" fontId="98" fillId="0" borderId="0" xfId="53" applyFont="1" applyFill="1" applyBorder="1" applyAlignment="1" applyProtection="1">
      <alignment vertical="center" wrapText="1"/>
    </xf>
    <xf numFmtId="49" fontId="98" fillId="0" borderId="0" xfId="53" applyNumberFormat="1" applyFont="1" applyFill="1" applyBorder="1" applyAlignment="1" applyProtection="1">
      <alignment horizontal="left" vertical="center" wrapText="1"/>
    </xf>
    <xf numFmtId="4" fontId="58" fillId="0" borderId="0" xfId="53" applyNumberFormat="1" applyFont="1" applyFill="1" applyBorder="1" applyAlignment="1" applyProtection="1">
      <alignment horizontal="right" vertical="center" wrapText="1"/>
    </xf>
    <xf numFmtId="49" fontId="96" fillId="0" borderId="0" xfId="117" applyFont="1" applyFill="1" applyBorder="1" applyAlignment="1" applyProtection="1">
      <alignment horizontal="left" vertical="center"/>
    </xf>
    <xf numFmtId="49" fontId="96" fillId="0" borderId="0" xfId="117" applyFont="1" applyFill="1" applyBorder="1" applyAlignment="1" applyProtection="1">
      <alignment horizontal="left" vertical="center" indent="1"/>
    </xf>
    <xf numFmtId="49" fontId="96" fillId="0" borderId="23" xfId="115" applyFont="1" applyFill="1" applyBorder="1" applyAlignment="1" applyProtection="1">
      <alignment horizontal="left" vertical="center"/>
    </xf>
    <xf numFmtId="49" fontId="96" fillId="0" borderId="25" xfId="115" applyFont="1" applyFill="1" applyBorder="1" applyAlignment="1" applyProtection="1">
      <alignment horizontal="left" vertical="center" indent="1"/>
    </xf>
    <xf numFmtId="49" fontId="96" fillId="0" borderId="25" xfId="115" applyFont="1" applyFill="1" applyBorder="1" applyAlignment="1" applyProtection="1">
      <alignment horizontal="left" vertical="center"/>
    </xf>
    <xf numFmtId="0" fontId="96" fillId="0" borderId="26" xfId="115" applyNumberFormat="1" applyFont="1" applyFill="1" applyBorder="1" applyAlignment="1" applyProtection="1">
      <alignment horizontal="left" vertical="center" indent="1"/>
    </xf>
    <xf numFmtId="49" fontId="52" fillId="5" borderId="12" xfId="27" applyNumberFormat="1" applyFill="1" applyBorder="1" applyAlignment="1" applyProtection="1">
      <alignment horizontal="left" vertical="center" wrapText="1"/>
      <protection locked="0"/>
    </xf>
    <xf numFmtId="49" fontId="52" fillId="5" borderId="12" xfId="27" applyNumberFormat="1" applyFont="1" applyFill="1" applyBorder="1" applyAlignment="1" applyProtection="1">
      <alignment horizontal="left" vertical="center" wrapText="1"/>
      <protection locked="0"/>
    </xf>
    <xf numFmtId="0" fontId="7" fillId="0" borderId="5" xfId="53" applyFont="1" applyFill="1" applyBorder="1" applyAlignment="1" applyProtection="1">
      <alignment horizontal="center" vertical="center" wrapText="1"/>
    </xf>
    <xf numFmtId="49" fontId="58" fillId="0" borderId="0" xfId="53" applyNumberFormat="1" applyFont="1" applyFill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85" fillId="0" borderId="15" xfId="53" applyFont="1" applyFill="1" applyBorder="1" applyAlignment="1" applyProtection="1">
      <alignment horizontal="center" vertical="center" wrapText="1"/>
    </xf>
    <xf numFmtId="49" fontId="85" fillId="0" borderId="0" xfId="53" applyNumberFormat="1" applyFont="1" applyFill="1" applyBorder="1" applyAlignment="1" applyProtection="1">
      <alignment horizontal="center" vertical="center" wrapText="1"/>
    </xf>
    <xf numFmtId="0" fontId="85" fillId="0" borderId="0" xfId="47" applyFont="1" applyFill="1" applyProtection="1"/>
    <xf numFmtId="0" fontId="101" fillId="0" borderId="0" xfId="47" applyFont="1" applyFill="1" applyBorder="1" applyAlignment="1" applyProtection="1">
      <alignment horizontal="center" vertical="center"/>
    </xf>
    <xf numFmtId="0" fontId="101" fillId="0" borderId="0" xfId="53" applyFont="1" applyFill="1" applyBorder="1" applyAlignment="1" applyProtection="1">
      <alignment horizontal="center" vertical="center" wrapText="1"/>
    </xf>
    <xf numFmtId="0" fontId="7" fillId="0" borderId="0" xfId="50" applyFont="1" applyFill="1" applyAlignment="1" applyProtection="1">
      <alignment vertical="top" wrapText="1"/>
    </xf>
    <xf numFmtId="49" fontId="52" fillId="5" borderId="5" xfId="27" applyNumberFormat="1" applyFill="1" applyBorder="1" applyAlignment="1" applyProtection="1">
      <alignment horizontal="left" vertical="center" wrapText="1"/>
      <protection locked="0"/>
    </xf>
    <xf numFmtId="49" fontId="7" fillId="9" borderId="5" xfId="53" applyNumberFormat="1" applyFont="1" applyFill="1" applyBorder="1" applyAlignment="1" applyProtection="1">
      <alignment horizontal="center" vertical="center" wrapText="1"/>
      <protection locked="0"/>
    </xf>
    <xf numFmtId="49" fontId="0" fillId="7" borderId="5" xfId="51" applyNumberFormat="1" applyFont="1" applyFill="1" applyBorder="1" applyAlignment="1" applyProtection="1">
      <alignment horizontal="center" vertical="center" wrapText="1"/>
    </xf>
    <xf numFmtId="22" fontId="7" fillId="0" borderId="0" xfId="47" applyNumberFormat="1" applyFont="1" applyAlignment="1" applyProtection="1">
      <alignment horizontal="left" vertical="center" wrapText="1"/>
    </xf>
    <xf numFmtId="49" fontId="0" fillId="0" borderId="0" xfId="0" applyFill="1" applyBorder="1" applyProtection="1">
      <alignment vertical="top"/>
    </xf>
    <xf numFmtId="170" fontId="7" fillId="0" borderId="5" xfId="53" applyNumberFormat="1" applyFont="1" applyFill="1" applyBorder="1" applyAlignment="1" applyProtection="1">
      <alignment horizontal="center" vertical="center" wrapText="1"/>
    </xf>
    <xf numFmtId="49" fontId="29" fillId="0" borderId="13" xfId="32" applyNumberFormat="1" applyFont="1" applyFill="1" applyBorder="1" applyAlignment="1" applyProtection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center" vertical="center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center" vertical="center" wrapText="1"/>
    </xf>
    <xf numFmtId="0" fontId="7" fillId="0" borderId="0" xfId="43" applyFont="1" applyFill="1" applyBorder="1" applyAlignment="1" applyProtection="1">
      <alignment horizontal="right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58" fillId="0" borderId="0" xfId="53" applyFont="1" applyFill="1" applyAlignment="1" applyProtection="1">
      <alignment horizontal="center" vertical="center" wrapText="1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49" fontId="52" fillId="5" borderId="5" xfId="27" applyNumberFormat="1" applyFont="1" applyFill="1" applyBorder="1" applyAlignment="1" applyProtection="1">
      <alignment horizontal="left" vertical="center" wrapText="1"/>
      <protection locked="0"/>
    </xf>
    <xf numFmtId="49" fontId="7" fillId="7" borderId="5" xfId="51" applyNumberFormat="1" applyFont="1" applyFill="1" applyBorder="1" applyAlignment="1" applyProtection="1">
      <alignment horizontal="center" vertical="center" wrapText="1"/>
    </xf>
    <xf numFmtId="0" fontId="7" fillId="7" borderId="27" xfId="50" applyNumberFormat="1" applyFont="1" applyFill="1" applyBorder="1" applyAlignment="1" applyProtection="1">
      <alignment horizontal="center" vertical="center" wrapText="1"/>
    </xf>
    <xf numFmtId="0" fontId="7" fillId="7" borderId="5" xfId="51" applyNumberFormat="1" applyFont="1" applyFill="1" applyBorder="1" applyAlignment="1" applyProtection="1">
      <alignment horizontal="center" vertical="center" wrapText="1"/>
    </xf>
    <xf numFmtId="49" fontId="0" fillId="7" borderId="27" xfId="51" applyNumberFormat="1" applyFont="1" applyFill="1" applyBorder="1" applyAlignment="1" applyProtection="1">
      <alignment horizontal="center" vertical="center" wrapText="1"/>
    </xf>
    <xf numFmtId="49" fontId="33" fillId="0" borderId="5" xfId="32" applyNumberFormat="1" applyFont="1" applyFill="1" applyBorder="1" applyAlignment="1" applyProtection="1">
      <alignment horizontal="center" vertical="top" wrapText="1"/>
    </xf>
    <xf numFmtId="49" fontId="7" fillId="9" borderId="5" xfId="53" applyNumberFormat="1" applyFont="1" applyFill="1" applyBorder="1" applyAlignment="1" applyProtection="1">
      <alignment horizontal="left" vertical="center" wrapText="1"/>
      <protection locked="0"/>
    </xf>
    <xf numFmtId="49" fontId="56" fillId="7" borderId="5" xfId="35" applyNumberFormat="1" applyFont="1" applyFill="1" applyBorder="1" applyAlignment="1" applyProtection="1">
      <alignment horizontal="left" vertical="center" wrapText="1" indent="1"/>
    </xf>
    <xf numFmtId="49" fontId="7" fillId="0" borderId="0" xfId="39" applyProtection="1">
      <alignment vertical="top"/>
    </xf>
    <xf numFmtId="0" fontId="7" fillId="0" borderId="5" xfId="115" applyNumberFormat="1" applyFont="1" applyFill="1" applyBorder="1" applyAlignment="1" applyProtection="1">
      <alignment horizontal="left" vertical="center" wrapText="1" indent="1"/>
    </xf>
    <xf numFmtId="49" fontId="16" fillId="0" borderId="0" xfId="40" applyFont="1" applyFill="1" applyBorder="1" applyAlignment="1" applyProtection="1">
      <alignment horizontal="left" wrapText="1"/>
    </xf>
    <xf numFmtId="0" fontId="20" fillId="0" borderId="0" xfId="19" applyFont="1" applyFill="1" applyBorder="1" applyAlignment="1" applyProtection="1">
      <alignment horizontal="left" vertical="top" wrapText="1"/>
    </xf>
    <xf numFmtId="49" fontId="16" fillId="0" borderId="0" xfId="40" applyFont="1" applyFill="1" applyBorder="1" applyAlignment="1" applyProtection="1">
      <alignment horizontal="justify" vertical="justify" wrapText="1"/>
    </xf>
    <xf numFmtId="0" fontId="16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5" fillId="0" borderId="0" xfId="40" applyNumberFormat="1" applyFont="1" applyFill="1" applyBorder="1" applyAlignment="1" applyProtection="1">
      <alignment horizontal="left" vertical="center" wrapText="1"/>
    </xf>
    <xf numFmtId="0" fontId="34" fillId="0" borderId="0" xfId="40" applyNumberFormat="1" applyFont="1" applyFill="1" applyBorder="1" applyAlignment="1" applyProtection="1">
      <alignment horizontal="justify" vertical="top" wrapText="1"/>
    </xf>
    <xf numFmtId="49" fontId="52" fillId="0" borderId="0" xfId="27" applyNumberFormat="1" applyBorder="1" applyAlignment="1" applyProtection="1">
      <alignment vertical="center"/>
    </xf>
    <xf numFmtId="49" fontId="27" fillId="0" borderId="0" xfId="30" applyNumberFormat="1" applyFont="1" applyFill="1" applyBorder="1" applyAlignment="1" applyProtection="1">
      <alignment horizontal="left" vertical="top" wrapText="1" indent="1"/>
    </xf>
    <xf numFmtId="0" fontId="16" fillId="0" borderId="0" xfId="40" applyNumberFormat="1" applyFont="1" applyFill="1" applyBorder="1" applyAlignment="1" applyProtection="1">
      <alignment horizontal="justify" vertical="center" wrapText="1"/>
    </xf>
    <xf numFmtId="0" fontId="16" fillId="0" borderId="0" xfId="40" applyNumberFormat="1" applyFont="1" applyFill="1" applyBorder="1" applyAlignment="1" applyProtection="1">
      <alignment horizontal="justify" vertical="top" wrapText="1"/>
    </xf>
    <xf numFmtId="0" fontId="20" fillId="0" borderId="0" xfId="19" applyFont="1" applyFill="1" applyBorder="1" applyAlignment="1" applyProtection="1">
      <alignment horizontal="left" vertical="center" wrapText="1"/>
    </xf>
    <xf numFmtId="49" fontId="62" fillId="0" borderId="0" xfId="28" applyNumberFormat="1" applyFont="1" applyFill="1" applyBorder="1" applyAlignment="1" applyProtection="1">
      <alignment horizontal="left" vertical="top" wrapText="1"/>
    </xf>
    <xf numFmtId="0" fontId="20" fillId="0" borderId="16" xfId="19" applyFont="1" applyFill="1" applyBorder="1" applyAlignment="1" applyProtection="1">
      <alignment horizontal="left" vertical="center" wrapText="1"/>
    </xf>
    <xf numFmtId="0" fontId="20" fillId="0" borderId="21" xfId="19" applyFont="1" applyFill="1" applyBorder="1" applyAlignment="1" applyProtection="1">
      <alignment horizontal="left" vertical="center" wrapText="1"/>
    </xf>
    <xf numFmtId="0" fontId="20" fillId="0" borderId="24" xfId="19" applyFont="1" applyFill="1" applyBorder="1" applyAlignment="1" applyProtection="1">
      <alignment horizontal="left" vertical="center" wrapText="1"/>
    </xf>
    <xf numFmtId="49" fontId="16" fillId="0" borderId="0" xfId="40" applyFont="1" applyFill="1" applyBorder="1" applyAlignment="1" applyProtection="1">
      <alignment horizontal="left" vertical="top" wrapText="1" indent="1"/>
    </xf>
    <xf numFmtId="49" fontId="16" fillId="0" borderId="9" xfId="40" applyFont="1" applyFill="1" applyBorder="1" applyAlignment="1" applyProtection="1">
      <alignment vertical="center" wrapText="1"/>
    </xf>
    <xf numFmtId="49" fontId="16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20" fillId="13" borderId="29" xfId="25" applyNumberFormat="1" applyFont="1" applyFill="1" applyBorder="1" applyAlignment="1" applyProtection="1">
      <alignment horizontal="left" vertical="center" wrapText="1" indent="1"/>
    </xf>
    <xf numFmtId="0" fontId="20" fillId="13" borderId="31" xfId="25" applyNumberFormat="1" applyFont="1" applyFill="1" applyBorder="1" applyAlignment="1" applyProtection="1">
      <alignment horizontal="left" vertical="center" wrapText="1" indent="1"/>
    </xf>
    <xf numFmtId="0" fontId="20" fillId="13" borderId="30" xfId="25" applyNumberFormat="1" applyFont="1" applyFill="1" applyBorder="1" applyAlignment="1" applyProtection="1">
      <alignment horizontal="left" vertical="center" wrapText="1" indent="1"/>
    </xf>
    <xf numFmtId="49" fontId="16" fillId="0" borderId="9" xfId="40" applyFont="1" applyFill="1" applyBorder="1" applyAlignment="1" applyProtection="1">
      <alignment horizontal="left" vertical="center" wrapText="1"/>
    </xf>
    <xf numFmtId="49" fontId="16" fillId="0" borderId="0" xfId="40" applyFont="1" applyFill="1" applyBorder="1" applyAlignment="1" applyProtection="1">
      <alignment horizontal="left" vertical="center" wrapText="1"/>
    </xf>
    <xf numFmtId="0" fontId="7" fillId="0" borderId="31" xfId="50" applyFont="1" applyFill="1" applyBorder="1" applyAlignment="1" applyProtection="1">
      <alignment horizontal="left" vertical="center" wrapText="1" indent="1"/>
    </xf>
    <xf numFmtId="0" fontId="7" fillId="0" borderId="0" xfId="50" applyFont="1" applyFill="1" applyAlignment="1" applyProtection="1">
      <alignment horizontal="justify" vertical="top" wrapText="1"/>
    </xf>
    <xf numFmtId="14" fontId="7" fillId="7" borderId="5" xfId="51" applyNumberFormat="1" applyFont="1" applyFill="1" applyBorder="1" applyAlignment="1" applyProtection="1">
      <alignment horizontal="left" vertical="center" wrapText="1" indent="1"/>
    </xf>
    <xf numFmtId="0" fontId="33" fillId="0" borderId="16" xfId="53" applyFont="1" applyFill="1" applyBorder="1" applyAlignment="1" applyProtection="1">
      <alignment horizontal="center" vertical="top" wrapText="1"/>
    </xf>
    <xf numFmtId="0" fontId="29" fillId="0" borderId="16" xfId="53" applyFont="1" applyFill="1" applyBorder="1" applyAlignment="1" applyProtection="1">
      <alignment horizontal="center" vertical="top" wrapText="1"/>
    </xf>
    <xf numFmtId="0" fontId="7" fillId="0" borderId="5" xfId="53" applyFont="1" applyFill="1" applyBorder="1" applyAlignment="1" applyProtection="1">
      <alignment horizontal="center" vertical="center" wrapText="1"/>
    </xf>
    <xf numFmtId="0" fontId="7" fillId="7" borderId="15" xfId="53" applyNumberFormat="1" applyFont="1" applyFill="1" applyBorder="1" applyAlignment="1" applyProtection="1">
      <alignment horizontal="left" vertical="center" wrapText="1" indent="1"/>
    </xf>
    <xf numFmtId="0" fontId="7" fillId="9" borderId="21" xfId="53" applyNumberFormat="1" applyFont="1" applyFill="1" applyBorder="1" applyAlignment="1" applyProtection="1">
      <alignment horizontal="left" vertical="center" wrapText="1" indent="1"/>
    </xf>
    <xf numFmtId="0" fontId="7" fillId="9" borderId="22" xfId="53" applyNumberFormat="1" applyFont="1" applyFill="1" applyBorder="1" applyAlignment="1" applyProtection="1">
      <alignment horizontal="left" vertical="center" wrapText="1" indent="1"/>
    </xf>
    <xf numFmtId="14" fontId="33" fillId="0" borderId="15" xfId="51" applyNumberFormat="1" applyFont="1" applyFill="1" applyBorder="1" applyAlignment="1" applyProtection="1">
      <alignment horizontal="center" vertical="top" wrapText="1"/>
    </xf>
    <xf numFmtId="14" fontId="33" fillId="0" borderId="21" xfId="51" applyNumberFormat="1" applyFont="1" applyFill="1" applyBorder="1" applyAlignment="1" applyProtection="1">
      <alignment horizontal="center" vertical="top" wrapText="1"/>
    </xf>
    <xf numFmtId="14" fontId="48" fillId="0" borderId="22" xfId="51" applyNumberFormat="1" applyFont="1" applyFill="1" applyBorder="1" applyAlignment="1" applyProtection="1">
      <alignment horizontal="center" vertical="top" wrapText="1"/>
    </xf>
    <xf numFmtId="170" fontId="7" fillId="0" borderId="12" xfId="53" applyNumberFormat="1" applyFont="1" applyFill="1" applyBorder="1" applyAlignment="1" applyProtection="1">
      <alignment horizontal="center" vertical="center" wrapText="1"/>
    </xf>
    <xf numFmtId="170" fontId="7" fillId="0" borderId="14" xfId="53" applyNumberFormat="1" applyFont="1" applyFill="1" applyBorder="1" applyAlignment="1" applyProtection="1">
      <alignment horizontal="center" vertical="center" wrapText="1"/>
    </xf>
    <xf numFmtId="170" fontId="7" fillId="0" borderId="5" xfId="53" applyNumberFormat="1" applyFont="1" applyFill="1" applyBorder="1" applyAlignment="1" applyProtection="1">
      <alignment horizontal="center" vertical="center" wrapText="1"/>
    </xf>
    <xf numFmtId="49" fontId="29" fillId="0" borderId="13" xfId="32" applyNumberFormat="1" applyFont="1" applyFill="1" applyBorder="1" applyAlignment="1" applyProtection="1">
      <alignment horizontal="center" vertical="center" wrapText="1"/>
    </xf>
    <xf numFmtId="0" fontId="20" fillId="0" borderId="14" xfId="31" applyFont="1" applyFill="1" applyBorder="1" applyAlignment="1" applyProtection="1">
      <alignment horizontal="left" vertical="center" wrapText="1" indent="1"/>
    </xf>
    <xf numFmtId="0" fontId="20" fillId="0" borderId="5" xfId="31" applyFont="1" applyFill="1" applyBorder="1" applyAlignment="1" applyProtection="1">
      <alignment horizontal="left" vertical="center" wrapText="1" indent="1"/>
    </xf>
    <xf numFmtId="0" fontId="20" fillId="0" borderId="12" xfId="31" applyFont="1" applyFill="1" applyBorder="1" applyAlignment="1" applyProtection="1">
      <alignment horizontal="left" vertical="center" wrapText="1" indent="1"/>
    </xf>
    <xf numFmtId="0" fontId="7" fillId="0" borderId="0" xfId="53" applyFont="1" applyFill="1" applyBorder="1" applyAlignment="1" applyProtection="1">
      <alignment horizontal="center" vertical="center" wrapText="1"/>
    </xf>
    <xf numFmtId="49" fontId="7" fillId="0" borderId="0" xfId="51" applyNumberFormat="1" applyFont="1" applyFill="1" applyBorder="1" applyAlignment="1" applyProtection="1">
      <alignment horizontal="center" vertical="center" wrapText="1"/>
    </xf>
    <xf numFmtId="4" fontId="7" fillId="0" borderId="5" xfId="33" applyFont="1" applyFill="1" applyBorder="1" applyAlignment="1" applyProtection="1">
      <alignment horizontal="center" vertical="center" wrapText="1"/>
    </xf>
    <xf numFmtId="0" fontId="7" fillId="0" borderId="25" xfId="53" applyFont="1" applyFill="1" applyBorder="1" applyAlignment="1" applyProtection="1">
      <alignment horizontal="left" vertical="center" wrapText="1"/>
    </xf>
    <xf numFmtId="0" fontId="7" fillId="15" borderId="0" xfId="43" applyFont="1" applyFill="1" applyBorder="1" applyAlignment="1" applyProtection="1">
      <alignment horizontal="center" vertical="center" wrapText="1"/>
    </xf>
    <xf numFmtId="0" fontId="7" fillId="0" borderId="5" xfId="43" applyFont="1" applyFill="1" applyBorder="1" applyAlignment="1" applyProtection="1">
      <alignment horizontal="center" vertical="center" wrapText="1"/>
    </xf>
    <xf numFmtId="0" fontId="7" fillId="0" borderId="20" xfId="39" applyNumberFormat="1" applyFont="1" applyBorder="1" applyAlignment="1" applyProtection="1">
      <alignment horizontal="left" vertical="center" wrapText="1" indent="1"/>
    </xf>
    <xf numFmtId="0" fontId="7" fillId="0" borderId="15" xfId="39" applyNumberFormat="1" applyFont="1" applyBorder="1" applyAlignment="1" applyProtection="1">
      <alignment horizontal="left" vertical="center" wrapText="1" indent="1"/>
    </xf>
    <xf numFmtId="0" fontId="7" fillId="0" borderId="18" xfId="39" applyNumberFormat="1" applyFont="1" applyBorder="1" applyAlignment="1" applyProtection="1">
      <alignment horizontal="left" vertical="center" wrapText="1" indent="1"/>
    </xf>
    <xf numFmtId="0" fontId="7" fillId="0" borderId="26" xfId="39" applyNumberFormat="1" applyFont="1" applyBorder="1" applyAlignment="1" applyProtection="1">
      <alignment horizontal="left" vertical="center" indent="1"/>
    </xf>
    <xf numFmtId="0" fontId="7" fillId="0" borderId="22" xfId="39" applyNumberFormat="1" applyFont="1" applyBorder="1" applyAlignment="1" applyProtection="1">
      <alignment horizontal="left" vertical="center" indent="1"/>
    </xf>
    <xf numFmtId="0" fontId="7" fillId="0" borderId="23" xfId="39" applyNumberFormat="1" applyFont="1" applyBorder="1" applyAlignment="1" applyProtection="1">
      <alignment horizontal="left" vertical="center" indent="1"/>
    </xf>
    <xf numFmtId="0" fontId="7" fillId="0" borderId="0" xfId="39" applyNumberFormat="1" applyFill="1" applyBorder="1" applyAlignment="1" applyProtection="1">
      <alignment horizontal="center" vertical="center"/>
    </xf>
    <xf numFmtId="0" fontId="7" fillId="0" borderId="0" xfId="43" applyFont="1" applyFill="1" applyBorder="1" applyAlignment="1" applyProtection="1">
      <alignment horizontal="right" vertical="center" wrapText="1"/>
    </xf>
    <xf numFmtId="0" fontId="7" fillId="0" borderId="0" xfId="31" applyFont="1" applyFill="1" applyBorder="1" applyAlignment="1" applyProtection="1">
      <alignment horizontal="center" vertical="center" wrapText="1"/>
    </xf>
    <xf numFmtId="0" fontId="88" fillId="0" borderId="0" xfId="39" applyNumberFormat="1" applyFont="1" applyFill="1" applyBorder="1" applyAlignment="1" applyProtection="1">
      <alignment horizontal="right" vertical="center"/>
    </xf>
    <xf numFmtId="0" fontId="7" fillId="7" borderId="15" xfId="51" applyNumberFormat="1" applyFont="1" applyFill="1" applyBorder="1" applyAlignment="1" applyProtection="1">
      <alignment horizontal="left" vertical="center" wrapText="1" indent="2"/>
    </xf>
    <xf numFmtId="0" fontId="7" fillId="11" borderId="21" xfId="51" applyNumberFormat="1" applyFont="1" applyFill="1" applyBorder="1" applyAlignment="1" applyProtection="1">
      <alignment horizontal="left" vertical="center" wrapText="1" indent="2"/>
    </xf>
    <xf numFmtId="0" fontId="7" fillId="11" borderId="22" xfId="51" applyNumberFormat="1" applyFont="1" applyFill="1" applyBorder="1" applyAlignment="1" applyProtection="1">
      <alignment horizontal="left" vertical="center" wrapText="1" indent="2"/>
    </xf>
    <xf numFmtId="49" fontId="7" fillId="7" borderId="5" xfId="51" applyNumberFormat="1" applyFont="1" applyFill="1" applyBorder="1" applyAlignment="1" applyProtection="1">
      <alignment horizontal="center" vertical="center" wrapText="1"/>
    </xf>
    <xf numFmtId="49" fontId="7" fillId="11" borderId="5" xfId="51" applyNumberFormat="1" applyFont="1" applyFill="1" applyBorder="1" applyAlignment="1" applyProtection="1">
      <alignment horizontal="center" vertical="center" wrapText="1"/>
    </xf>
    <xf numFmtId="49" fontId="7" fillId="0" borderId="5" xfId="32" applyNumberFormat="1" applyFont="1" applyFill="1" applyBorder="1" applyAlignment="1" applyProtection="1">
      <alignment horizontal="center" vertical="center" wrapText="1"/>
    </xf>
    <xf numFmtId="0" fontId="56" fillId="0" borderId="5" xfId="38" applyNumberFormat="1" applyFont="1" applyBorder="1" applyAlignment="1" applyProtection="1">
      <alignment horizontal="center" vertical="center" wrapText="1"/>
    </xf>
    <xf numFmtId="14" fontId="48" fillId="0" borderId="15" xfId="51" applyNumberFormat="1" applyFont="1" applyFill="1" applyBorder="1" applyAlignment="1" applyProtection="1">
      <alignment horizontal="center" vertical="center" wrapText="1"/>
    </xf>
    <xf numFmtId="14" fontId="48" fillId="0" borderId="21" xfId="51" applyNumberFormat="1" applyFont="1" applyFill="1" applyBorder="1" applyAlignment="1" applyProtection="1">
      <alignment horizontal="center" vertical="center" wrapText="1"/>
    </xf>
    <xf numFmtId="0" fontId="56" fillId="7" borderId="15" xfId="35" applyNumberFormat="1" applyFont="1" applyFill="1" applyBorder="1" applyAlignment="1" applyProtection="1">
      <alignment horizontal="left" vertical="center" wrapText="1" indent="1"/>
    </xf>
    <xf numFmtId="0" fontId="56" fillId="9" borderId="22" xfId="35" applyNumberFormat="1" applyFont="1" applyFill="1" applyBorder="1" applyAlignment="1" applyProtection="1">
      <alignment horizontal="left" vertical="center" wrapText="1" indent="1"/>
    </xf>
    <xf numFmtId="49" fontId="29" fillId="0" borderId="12" xfId="32" applyNumberFormat="1" applyFont="1" applyFill="1" applyBorder="1" applyAlignment="1" applyProtection="1">
      <alignment horizontal="center" vertical="center" wrapText="1"/>
    </xf>
    <xf numFmtId="49" fontId="29" fillId="0" borderId="14" xfId="32" applyNumberFormat="1" applyFont="1" applyFill="1" applyBorder="1" applyAlignment="1" applyProtection="1">
      <alignment horizontal="center" vertical="center" wrapText="1"/>
    </xf>
    <xf numFmtId="0" fontId="7" fillId="0" borderId="29" xfId="53" applyFont="1" applyFill="1" applyBorder="1" applyAlignment="1" applyProtection="1">
      <alignment horizontal="center" vertical="center" wrapText="1"/>
    </xf>
    <xf numFmtId="0" fontId="7" fillId="0" borderId="30" xfId="53" applyFont="1" applyFill="1" applyBorder="1" applyAlignment="1" applyProtection="1">
      <alignment horizontal="center" vertical="center" wrapText="1"/>
    </xf>
    <xf numFmtId="0" fontId="7" fillId="0" borderId="0" xfId="53" applyFont="1" applyFill="1" applyAlignment="1" applyProtection="1">
      <alignment horizontal="left" vertical="top" wrapText="1"/>
    </xf>
    <xf numFmtId="0" fontId="7" fillId="0" borderId="19" xfId="31" applyFont="1" applyFill="1" applyBorder="1" applyAlignment="1" applyProtection="1">
      <alignment horizontal="left" vertical="center" wrapText="1"/>
    </xf>
    <xf numFmtId="0" fontId="85" fillId="0" borderId="25" xfId="31" applyFont="1" applyFill="1" applyBorder="1" applyAlignment="1" applyProtection="1">
      <alignment horizontal="left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7" fillId="0" borderId="22" xfId="53" applyFont="1" applyFill="1" applyBorder="1" applyAlignment="1" applyProtection="1">
      <alignment horizontal="center" vertical="center" wrapTex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49" fontId="58" fillId="0" borderId="0" xfId="53" applyNumberFormat="1" applyFont="1" applyFill="1" applyAlignment="1" applyProtection="1">
      <alignment horizontal="center" vertical="center" wrapText="1"/>
    </xf>
    <xf numFmtId="49" fontId="54" fillId="0" borderId="0" xfId="53" applyNumberFormat="1" applyFont="1" applyFill="1" applyAlignment="1" applyProtection="1">
      <alignment horizontal="center" vertical="center" wrapText="1"/>
    </xf>
    <xf numFmtId="0" fontId="20" fillId="0" borderId="14" xfId="55" applyFont="1" applyBorder="1" applyAlignment="1">
      <alignment horizontal="left" vertical="center" wrapText="1" indent="1"/>
    </xf>
    <xf numFmtId="0" fontId="20" fillId="0" borderId="5" xfId="55" applyFont="1" applyBorder="1" applyAlignment="1">
      <alignment horizontal="left" vertical="center" wrapText="1" indent="1"/>
    </xf>
    <xf numFmtId="0" fontId="20" fillId="0" borderId="12" xfId="55" applyFont="1" applyBorder="1" applyAlignment="1">
      <alignment horizontal="left" vertical="center" wrapText="1" indent="1"/>
    </xf>
    <xf numFmtId="0" fontId="7" fillId="0" borderId="5" xfId="32" applyFont="1" applyFill="1" applyBorder="1" applyAlignment="1" applyProtection="1">
      <alignment horizontal="center" vertical="center" wrapText="1"/>
    </xf>
    <xf numFmtId="49" fontId="7" fillId="0" borderId="57" xfId="53" applyNumberFormat="1" applyFont="1" applyFill="1" applyBorder="1" applyAlignment="1" applyProtection="1">
      <alignment horizontal="center" vertical="center" wrapText="1"/>
    </xf>
    <xf numFmtId="49" fontId="7" fillId="0" borderId="59" xfId="53" applyNumberFormat="1" applyFont="1" applyFill="1" applyBorder="1" applyAlignment="1" applyProtection="1">
      <alignment horizontal="center" vertical="center" wrapText="1"/>
    </xf>
    <xf numFmtId="0" fontId="7" fillId="0" borderId="15" xfId="53" applyFont="1" applyFill="1" applyBorder="1" applyAlignment="1" applyProtection="1">
      <alignment horizontal="center" vertical="center" wrapText="1"/>
    </xf>
    <xf numFmtId="49" fontId="97" fillId="0" borderId="57" xfId="53" applyNumberFormat="1" applyFont="1" applyFill="1" applyBorder="1" applyAlignment="1" applyProtection="1">
      <alignment horizontal="center" vertical="center" wrapText="1"/>
    </xf>
    <xf numFmtId="49" fontId="97" fillId="0" borderId="59" xfId="53" applyNumberFormat="1" applyFont="1" applyFill="1" applyBorder="1" applyAlignment="1" applyProtection="1">
      <alignment horizontal="center" vertical="center" wrapText="1"/>
    </xf>
    <xf numFmtId="0" fontId="85" fillId="0" borderId="15" xfId="53" applyFont="1" applyFill="1" applyBorder="1" applyAlignment="1" applyProtection="1">
      <alignment horizontal="center" vertical="center" wrapText="1"/>
    </xf>
    <xf numFmtId="0" fontId="85" fillId="0" borderId="22" xfId="53" applyFont="1" applyFill="1" applyBorder="1" applyAlignment="1" applyProtection="1">
      <alignment horizontal="center" vertical="center" wrapText="1"/>
    </xf>
    <xf numFmtId="0" fontId="54" fillId="0" borderId="0" xfId="115" applyNumberFormat="1" applyFont="1" applyFill="1" applyAlignment="1" applyProtection="1">
      <alignment horizontal="center" vertical="top"/>
    </xf>
    <xf numFmtId="0" fontId="7" fillId="0" borderId="5" xfId="53" applyFont="1" applyFill="1" applyBorder="1" applyAlignment="1" applyProtection="1">
      <alignment horizontal="left" vertical="center" wrapText="1"/>
    </xf>
    <xf numFmtId="0" fontId="58" fillId="0" borderId="0" xfId="53" applyNumberFormat="1" applyFont="1" applyFill="1" applyAlignment="1" applyProtection="1">
      <alignment horizontal="center" vertical="center" wrapText="1"/>
    </xf>
    <xf numFmtId="0" fontId="85" fillId="0" borderId="5" xfId="53" applyFont="1" applyFill="1" applyBorder="1" applyAlignment="1" applyProtection="1">
      <alignment horizontal="left" vertical="center" wrapText="1"/>
    </xf>
    <xf numFmtId="0" fontId="20" fillId="0" borderId="14" xfId="55" applyFont="1" applyFill="1" applyBorder="1" applyAlignment="1" applyProtection="1">
      <alignment horizontal="left" vertical="center" wrapText="1" indent="1"/>
    </xf>
    <xf numFmtId="0" fontId="20" fillId="0" borderId="5" xfId="55" applyFont="1" applyFill="1" applyBorder="1" applyAlignment="1" applyProtection="1">
      <alignment horizontal="left" vertical="center" wrapText="1" indent="1"/>
    </xf>
    <xf numFmtId="0" fontId="20" fillId="0" borderId="12" xfId="55" applyFont="1" applyFill="1" applyBorder="1" applyAlignment="1" applyProtection="1">
      <alignment horizontal="left" vertical="center" wrapText="1" indent="1"/>
    </xf>
    <xf numFmtId="0" fontId="10" fillId="0" borderId="0" xfId="53" applyFont="1" applyFill="1" applyAlignment="1" applyProtection="1">
      <alignment horizontal="left" vertical="top" wrapText="1"/>
    </xf>
    <xf numFmtId="49" fontId="7" fillId="0" borderId="5" xfId="53" applyNumberFormat="1" applyFont="1" applyFill="1" applyBorder="1" applyAlignment="1" applyProtection="1">
      <alignment horizontal="center" vertical="center" wrapText="1"/>
    </xf>
    <xf numFmtId="0" fontId="0" fillId="0" borderId="12" xfId="115" applyNumberFormat="1" applyFont="1" applyFill="1" applyBorder="1" applyAlignment="1" applyProtection="1">
      <alignment horizontal="left" vertical="center" wrapText="1"/>
    </xf>
    <xf numFmtId="0" fontId="0" fillId="0" borderId="13" xfId="115" applyNumberFormat="1" applyFont="1" applyFill="1" applyBorder="1" applyAlignment="1" applyProtection="1">
      <alignment horizontal="left" vertical="center" wrapText="1"/>
    </xf>
    <xf numFmtId="0" fontId="7" fillId="0" borderId="14" xfId="53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left" vertical="center" wrapText="1" indent="1"/>
    </xf>
    <xf numFmtId="0" fontId="7" fillId="0" borderId="12" xfId="53" applyFont="1" applyFill="1" applyBorder="1" applyAlignment="1" applyProtection="1">
      <alignment horizontal="left" vertical="center" wrapText="1" indent="1"/>
    </xf>
    <xf numFmtId="0" fontId="7" fillId="0" borderId="20" xfId="32" applyFont="1" applyFill="1" applyBorder="1" applyAlignment="1" applyProtection="1">
      <alignment horizontal="center" vertical="center" wrapText="1"/>
    </xf>
    <xf numFmtId="0" fontId="7" fillId="0" borderId="16" xfId="32" applyFont="1" applyFill="1" applyBorder="1" applyAlignment="1" applyProtection="1">
      <alignment horizontal="center" vertical="center" wrapText="1"/>
    </xf>
    <xf numFmtId="0" fontId="7" fillId="0" borderId="26" xfId="32" applyFont="1" applyFill="1" applyBorder="1" applyAlignment="1" applyProtection="1">
      <alignment horizontal="center" vertical="center" wrapText="1"/>
    </xf>
    <xf numFmtId="0" fontId="7" fillId="0" borderId="0" xfId="32" applyFont="1" applyFill="1" applyBorder="1" applyAlignment="1" applyProtection="1">
      <alignment horizontal="left" vertical="top" wrapText="1"/>
    </xf>
    <xf numFmtId="0" fontId="7" fillId="0" borderId="12" xfId="32" applyFont="1" applyFill="1" applyBorder="1" applyAlignment="1" applyProtection="1">
      <alignment horizontal="left" vertical="top" wrapText="1"/>
    </xf>
    <xf numFmtId="0" fontId="7" fillId="0" borderId="14" xfId="32" applyFont="1" applyFill="1" applyBorder="1" applyAlignment="1" applyProtection="1">
      <alignment horizontal="left" vertical="top" wrapText="1"/>
    </xf>
    <xf numFmtId="0" fontId="58" fillId="0" borderId="25" xfId="53" applyFont="1" applyFill="1" applyBorder="1" applyAlignment="1" applyProtection="1">
      <alignment horizontal="left" vertical="center" wrapText="1"/>
    </xf>
    <xf numFmtId="0" fontId="7" fillId="0" borderId="0" xfId="53" applyFont="1" applyFill="1" applyAlignment="1" applyProtection="1">
      <alignment horizontal="left" vertical="center" wrapText="1" indent="1"/>
    </xf>
    <xf numFmtId="0" fontId="56" fillId="0" borderId="0" xfId="110" applyNumberFormat="1" applyFont="1" applyFill="1" applyBorder="1" applyAlignment="1" applyProtection="1">
      <alignment horizontal="left" vertical="top" wrapText="1" indent="1"/>
    </xf>
    <xf numFmtId="0" fontId="7" fillId="0" borderId="12" xfId="53" applyFont="1" applyFill="1" applyBorder="1" applyAlignment="1" applyProtection="1">
      <alignment horizontal="left" vertical="center" wrapText="1"/>
    </xf>
    <xf numFmtId="0" fontId="7" fillId="0" borderId="13" xfId="53" applyFont="1" applyFill="1" applyBorder="1" applyAlignment="1" applyProtection="1">
      <alignment horizontal="left" vertical="center" wrapText="1"/>
    </xf>
    <xf numFmtId="0" fontId="7" fillId="0" borderId="14" xfId="53" applyFont="1" applyFill="1" applyBorder="1" applyAlignment="1" applyProtection="1">
      <alignment horizontal="left" vertical="center" wrapText="1"/>
    </xf>
    <xf numFmtId="0" fontId="20" fillId="0" borderId="13" xfId="55" applyFont="1" applyFill="1" applyBorder="1" applyAlignment="1" applyProtection="1">
      <alignment horizontal="left" vertical="center" wrapText="1" indent="1"/>
    </xf>
    <xf numFmtId="0" fontId="7" fillId="0" borderId="5" xfId="53" applyFont="1" applyFill="1" applyBorder="1" applyAlignment="1" applyProtection="1">
      <alignment horizontal="center" vertical="center"/>
    </xf>
    <xf numFmtId="0" fontId="7" fillId="0" borderId="15" xfId="53" applyNumberFormat="1" applyFont="1" applyFill="1" applyBorder="1" applyAlignment="1" applyProtection="1">
      <alignment horizontal="left" vertical="top" wrapText="1"/>
    </xf>
    <xf numFmtId="0" fontId="7" fillId="0" borderId="21" xfId="53" applyNumberFormat="1" applyFont="1" applyFill="1" applyBorder="1" applyAlignment="1" applyProtection="1">
      <alignment horizontal="left" vertical="top" wrapText="1"/>
    </xf>
    <xf numFmtId="0" fontId="7" fillId="0" borderId="22" xfId="53" applyNumberFormat="1" applyFont="1" applyFill="1" applyBorder="1" applyAlignment="1" applyProtection="1">
      <alignment horizontal="left" vertical="top" wrapText="1"/>
    </xf>
    <xf numFmtId="49" fontId="7" fillId="0" borderId="0" xfId="38" applyBorder="1" applyAlignment="1" applyProtection="1">
      <alignment horizontal="left" vertical="top" wrapText="1"/>
    </xf>
    <xf numFmtId="0" fontId="20" fillId="0" borderId="13" xfId="31" applyFont="1" applyFill="1" applyBorder="1" applyAlignment="1" applyProtection="1">
      <alignment horizontal="left" vertical="center" wrapText="1" indent="1"/>
    </xf>
    <xf numFmtId="0" fontId="7" fillId="0" borderId="5" xfId="44" applyNumberFormat="1" applyFont="1" applyFill="1" applyBorder="1" applyAlignment="1" applyProtection="1">
      <alignment horizontal="center" vertical="center" wrapText="1"/>
    </xf>
    <xf numFmtId="0" fontId="20" fillId="0" borderId="37" xfId="31" applyFont="1" applyFill="1" applyBorder="1" applyAlignment="1" applyProtection="1">
      <alignment horizontal="left" vertical="center" wrapText="1" indent="1"/>
    </xf>
    <xf numFmtId="0" fontId="85" fillId="0" borderId="42" xfId="31" applyFont="1" applyFill="1" applyBorder="1" applyAlignment="1" applyProtection="1">
      <alignment horizontal="left" vertical="center" wrapText="1" indent="1"/>
    </xf>
    <xf numFmtId="0" fontId="7" fillId="0" borderId="37" xfId="31" applyFont="1" applyFill="1" applyBorder="1" applyAlignment="1" applyProtection="1">
      <alignment horizontal="left" vertical="center" wrapText="1" indent="1"/>
    </xf>
    <xf numFmtId="0" fontId="7" fillId="0" borderId="42" xfId="31" applyFont="1" applyFill="1" applyBorder="1" applyAlignment="1" applyProtection="1">
      <alignment horizontal="left" vertical="center" wrapText="1" indent="1"/>
    </xf>
    <xf numFmtId="0" fontId="20" fillId="0" borderId="8" xfId="55" applyFont="1" applyBorder="1" applyAlignment="1">
      <alignment horizontal="left" vertical="center" indent="1"/>
    </xf>
    <xf numFmtId="0" fontId="10" fillId="0" borderId="0" xfId="50" applyFont="1" applyAlignment="1" applyProtection="1">
      <alignment horizontal="left" vertical="center" wrapText="1"/>
    </xf>
    <xf numFmtId="0" fontId="42" fillId="0" borderId="0" xfId="50" applyFont="1" applyAlignment="1" applyProtection="1">
      <alignment horizontal="left" vertical="top" wrapText="1"/>
    </xf>
    <xf numFmtId="0" fontId="10" fillId="0" borderId="0" xfId="50" applyFont="1" applyAlignment="1" applyProtection="1">
      <alignment horizontal="justify" vertical="top" wrapText="1"/>
    </xf>
    <xf numFmtId="0" fontId="42" fillId="0" borderId="0" xfId="50" applyFont="1" applyAlignment="1" applyProtection="1">
      <alignment horizontal="justify" vertical="top" wrapText="1"/>
    </xf>
    <xf numFmtId="0" fontId="9" fillId="8" borderId="15" xfId="0" applyNumberFormat="1" applyFont="1" applyFill="1" applyBorder="1" applyAlignment="1" applyProtection="1">
      <alignment horizontal="center" vertical="center" wrapText="1"/>
    </xf>
    <xf numFmtId="0" fontId="21" fillId="8" borderId="25" xfId="53" applyFont="1" applyFill="1" applyBorder="1" applyAlignment="1" applyProtection="1">
      <alignment horizontal="center" vertical="center" wrapText="1"/>
    </xf>
    <xf numFmtId="0" fontId="21" fillId="8" borderId="0" xfId="53" applyFont="1" applyFill="1" applyAlignment="1" applyProtection="1">
      <alignment horizontal="center" vertical="center" wrapText="1"/>
    </xf>
    <xf numFmtId="0" fontId="7" fillId="11" borderId="5" xfId="51" applyNumberFormat="1" applyFont="1" applyFill="1" applyBorder="1" applyAlignment="1" applyProtection="1">
      <alignment horizontal="center" vertical="center" wrapText="1"/>
    </xf>
    <xf numFmtId="49" fontId="7" fillId="11" borderId="12" xfId="51" applyNumberFormat="1" applyFont="1" applyFill="1" applyBorder="1" applyAlignment="1" applyProtection="1">
      <alignment horizontal="center" vertical="center" wrapText="1"/>
    </xf>
    <xf numFmtId="14" fontId="48" fillId="0" borderId="5" xfId="51" applyNumberFormat="1" applyFont="1" applyFill="1" applyBorder="1" applyAlignment="1" applyProtection="1">
      <alignment horizontal="center" vertical="center" wrapText="1"/>
    </xf>
    <xf numFmtId="0" fontId="7" fillId="0" borderId="14" xfId="53" applyFont="1" applyFill="1" applyBorder="1" applyAlignment="1" applyProtection="1">
      <alignment horizontal="center" vertical="center" wrapText="1"/>
    </xf>
    <xf numFmtId="0" fontId="56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6" fillId="9" borderId="5" xfId="35" applyNumberFormat="1" applyFont="1" applyFill="1" applyBorder="1" applyAlignment="1" applyProtection="1">
      <alignment horizontal="left" vertical="top" indent="1"/>
      <protection locked="0"/>
    </xf>
    <xf numFmtId="0" fontId="56" fillId="0" borderId="5" xfId="35" applyNumberFormat="1" applyFont="1" applyFill="1" applyBorder="1" applyAlignment="1" applyProtection="1">
      <alignment horizontal="left" vertical="center" wrapText="1" indent="1"/>
    </xf>
    <xf numFmtId="0" fontId="56" fillId="0" borderId="5" xfId="35" applyNumberFormat="1" applyFont="1" applyFill="1" applyBorder="1" applyAlignment="1" applyProtection="1">
      <alignment horizontal="left" vertical="top" indent="1"/>
    </xf>
    <xf numFmtId="0" fontId="7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53" applyFont="1" applyFill="1" applyBorder="1" applyAlignment="1" applyProtection="1">
      <alignment horizontal="center" vertical="top" wrapText="1"/>
    </xf>
    <xf numFmtId="0" fontId="85" fillId="0" borderId="19" xfId="53" applyFont="1" applyFill="1" applyBorder="1" applyAlignment="1" applyProtection="1">
      <alignment horizontal="left" vertical="center" wrapText="1"/>
    </xf>
    <xf numFmtId="0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49" fontId="34" fillId="9" borderId="12" xfId="53" applyNumberFormat="1" applyFont="1" applyFill="1" applyBorder="1" applyAlignment="1" applyProtection="1">
      <alignment horizontal="left" vertical="center" wrapText="1"/>
      <protection locked="0"/>
    </xf>
    <xf numFmtId="49" fontId="34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58" fillId="0" borderId="0" xfId="53" applyFont="1" applyFill="1" applyAlignment="1" applyProtection="1">
      <alignment horizontal="center" vertical="center" wrapText="1"/>
    </xf>
    <xf numFmtId="0" fontId="85" fillId="0" borderId="0" xfId="53" applyFont="1" applyFill="1" applyBorder="1" applyAlignment="1" applyProtection="1">
      <alignment horizontal="center" vertical="center" wrapText="1"/>
    </xf>
    <xf numFmtId="49" fontId="7" fillId="0" borderId="16" xfId="53" applyNumberFormat="1" applyFont="1" applyFill="1" applyBorder="1" applyAlignment="1" applyProtection="1">
      <alignment horizontal="center" vertical="center" wrapText="1"/>
    </xf>
    <xf numFmtId="49" fontId="7" fillId="9" borderId="12" xfId="53" applyNumberFormat="1" applyFont="1" applyFill="1" applyBorder="1" applyAlignment="1" applyProtection="1">
      <alignment horizontal="center" vertical="center" wrapText="1"/>
      <protection locked="0"/>
    </xf>
    <xf numFmtId="49" fontId="7" fillId="9" borderId="5" xfId="53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53" applyNumberFormat="1" applyFont="1" applyFill="1" applyBorder="1" applyAlignment="1" applyProtection="1">
      <alignment horizontal="left" vertical="center" wrapText="1"/>
    </xf>
    <xf numFmtId="49" fontId="7" fillId="0" borderId="14" xfId="53" applyNumberFormat="1" applyFont="1" applyFill="1" applyBorder="1" applyAlignment="1" applyProtection="1">
      <alignment horizontal="center" vertical="center" wrapText="1"/>
    </xf>
    <xf numFmtId="49" fontId="85" fillId="0" borderId="24" xfId="53" applyNumberFormat="1" applyFont="1" applyFill="1" applyBorder="1" applyAlignment="1" applyProtection="1">
      <alignment horizontal="center" vertical="center" wrapText="1"/>
    </xf>
    <xf numFmtId="49" fontId="85" fillId="0" borderId="0" xfId="53" applyNumberFormat="1" applyFont="1" applyFill="1" applyBorder="1" applyAlignment="1" applyProtection="1">
      <alignment horizontal="center" vertical="center" wrapText="1"/>
    </xf>
    <xf numFmtId="0" fontId="85" fillId="0" borderId="16" xfId="53" applyNumberFormat="1" applyFont="1" applyFill="1" applyBorder="1" applyAlignment="1" applyProtection="1">
      <alignment horizontal="left" vertical="center" wrapText="1"/>
    </xf>
    <xf numFmtId="0" fontId="98" fillId="0" borderId="0" xfId="53" applyNumberFormat="1" applyFont="1" applyFill="1" applyBorder="1" applyAlignment="1" applyProtection="1">
      <alignment horizontal="left" vertical="center" wrapText="1"/>
    </xf>
    <xf numFmtId="49" fontId="98" fillId="0" borderId="0" xfId="53" applyNumberFormat="1" applyFont="1" applyFill="1" applyBorder="1" applyAlignment="1" applyProtection="1">
      <alignment horizontal="left" vertical="center" wrapText="1"/>
    </xf>
    <xf numFmtId="0" fontId="0" fillId="0" borderId="15" xfId="53" applyFont="1" applyFill="1" applyBorder="1" applyAlignment="1" applyProtection="1">
      <alignment horizontal="center" vertical="center" wrapText="1"/>
    </xf>
    <xf numFmtId="0" fontId="34" fillId="0" borderId="5" xfId="53" applyFont="1" applyFill="1" applyBorder="1" applyAlignment="1" applyProtection="1">
      <alignment horizontal="center" vertical="center" wrapText="1"/>
    </xf>
    <xf numFmtId="0" fontId="98" fillId="0" borderId="0" xfId="53" applyFont="1" applyFill="1" applyBorder="1" applyAlignment="1" applyProtection="1">
      <alignment horizontal="center" vertical="center" wrapText="1"/>
    </xf>
    <xf numFmtId="0" fontId="0" fillId="0" borderId="14" xfId="115" applyNumberFormat="1" applyFont="1" applyFill="1" applyBorder="1" applyAlignment="1" applyProtection="1">
      <alignment horizontal="left" vertical="center" wrapText="1"/>
    </xf>
    <xf numFmtId="0" fontId="7" fillId="0" borderId="22" xfId="53" applyFont="1" applyFill="1" applyBorder="1" applyAlignment="1" applyProtection="1">
      <alignment horizontal="left" vertical="center" wrapText="1"/>
    </xf>
  </cellXfs>
  <cellStyles count="137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ells 2" xfId="108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3" xfId="107"/>
    <cellStyle name="Гиперссылка 4" xfId="30"/>
    <cellStyle name="Гиперссылка 4 2" xfId="109"/>
    <cellStyle name="Гиперссылка 5" xfId="120"/>
    <cellStyle name="Границы" xfId="121"/>
    <cellStyle name="Денежный" xfId="104" builtinId="4" hidden="1"/>
    <cellStyle name="Денежный [0]" xfId="105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" xfId="110"/>
    <cellStyle name="Обычный 12 2" xfId="34"/>
    <cellStyle name="Обычный 12 3" xfId="122"/>
    <cellStyle name="Обычный 12 4" xfId="119"/>
    <cellStyle name="Обычный 14" xfId="123"/>
    <cellStyle name="Обычный 14 2" xfId="124"/>
    <cellStyle name="Обычный 14 2 2" xfId="125"/>
    <cellStyle name="Обычный 14 3" xfId="126"/>
    <cellStyle name="Обычный 14 3 2" xfId="127"/>
    <cellStyle name="Обычный 14 4" xfId="128"/>
    <cellStyle name="Обычный 14 4 2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35"/>
    <cellStyle name="Обычный 2" xfId="36"/>
    <cellStyle name="Обычный 2 10 2" xfId="111"/>
    <cellStyle name="Обычный 2 2" xfId="37"/>
    <cellStyle name="Обычный 2 3" xfId="135"/>
    <cellStyle name="Обычный 2 4" xfId="101"/>
    <cellStyle name="Обычный 3" xfId="38"/>
    <cellStyle name="Обычный 3 2" xfId="39"/>
    <cellStyle name="Обычный 3 2 2" xfId="116"/>
    <cellStyle name="Обычный 3 3" xfId="40"/>
    <cellStyle name="Обычный 3 4" xfId="136"/>
    <cellStyle name="Обычный 4" xfId="100"/>
    <cellStyle name="Обычный 5" xfId="41"/>
    <cellStyle name="Обычный 5 2" xfId="112"/>
    <cellStyle name="Обычный 6" xfId="113"/>
    <cellStyle name="Обычный 7" xfId="115"/>
    <cellStyle name="Обычный 8" xfId="117"/>
    <cellStyle name="Обычный 9" xfId="118"/>
    <cellStyle name="Обычный_Forma_5_Книга2" xfId="114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6" builtinId="5" hidden="1"/>
    <cellStyle name="Связанная ячейка" xfId="66" builtinId="24" hidden="1"/>
    <cellStyle name="Текст предупреждения" xfId="68" builtinId="11" hidden="1"/>
    <cellStyle name="Финансовый" xfId="102" builtinId="3" hidden="1"/>
    <cellStyle name="Финансовый [0]" xfId="103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4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82549</xdr:rowOff>
    </xdr:from>
    <xdr:to>
      <xdr:col>3</xdr:col>
      <xdr:colOff>0</xdr:colOff>
      <xdr:row>94</xdr:row>
      <xdr:rowOff>57149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38353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152399</xdr:rowOff>
    </xdr:from>
    <xdr:to>
      <xdr:col>3</xdr:col>
      <xdr:colOff>0</xdr:colOff>
      <xdr:row>18</xdr:row>
      <xdr:rowOff>82549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09550" y="33718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50799</xdr:rowOff>
    </xdr:from>
    <xdr:to>
      <xdr:col>3</xdr:col>
      <xdr:colOff>0</xdr:colOff>
      <xdr:row>15</xdr:row>
      <xdr:rowOff>152399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09550" y="29082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69849</xdr:rowOff>
    </xdr:from>
    <xdr:to>
      <xdr:col>3</xdr:col>
      <xdr:colOff>0</xdr:colOff>
      <xdr:row>13</xdr:row>
      <xdr:rowOff>50799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09550" y="24447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101599</xdr:rowOff>
    </xdr:from>
    <xdr:to>
      <xdr:col>3</xdr:col>
      <xdr:colOff>0</xdr:colOff>
      <xdr:row>12</xdr:row>
      <xdr:rowOff>69849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209550" y="19811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152399</xdr:rowOff>
    </xdr:from>
    <xdr:to>
      <xdr:col>3</xdr:col>
      <xdr:colOff>0</xdr:colOff>
      <xdr:row>10</xdr:row>
      <xdr:rowOff>101599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09550" y="15176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2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2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2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4</xdr:row>
      <xdr:rowOff>495299</xdr:rowOff>
    </xdr:from>
    <xdr:to>
      <xdr:col>3</xdr:col>
      <xdr:colOff>0</xdr:colOff>
      <xdr:row>7</xdr:row>
      <xdr:rowOff>152399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209550" y="1054099"/>
          <a:ext cx="1968500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2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2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2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2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2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2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2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2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2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2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2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2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2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2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2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2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2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66675</xdr:colOff>
          <xdr:row>105</xdr:row>
          <xdr:rowOff>9525</xdr:rowOff>
        </xdr:to>
        <xdr:sp macro="" textlink="">
          <xdr:nvSpPr>
            <xdr:cNvPr id="193537" name="InstrWord" hidden="1">
              <a:extLst>
                <a:ext uri="{63B3BB69-23CF-44E3-9099-C40C66FF867C}">
                  <a14:compatExt spid="_x0000_s193537"/>
                </a:ext>
                <a:ext uri="{FF2B5EF4-FFF2-40B4-BE49-F238E27FC236}">
                  <a16:creationId xmlns:a16="http://schemas.microsoft.com/office/drawing/2014/main" id="{00000000-0008-0000-0200-000001F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0</xdr:rowOff>
    </xdr:from>
    <xdr:to>
      <xdr:col>3</xdr:col>
      <xdr:colOff>9525</xdr:colOff>
      <xdr:row>4</xdr:row>
      <xdr:rowOff>247650</xdr:rowOff>
    </xdr:to>
    <xdr:pic macro="[0]!modInfo.FREEZE_PANES_STATIC">
      <xdr:nvPicPr>
        <xdr:cNvPr id="4" name="FREEZE_PANES_F10" descr="update_org.pn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20782</xdr:colOff>
      <xdr:row>4</xdr:row>
      <xdr:rowOff>11257</xdr:rowOff>
    </xdr:from>
    <xdr:to>
      <xdr:col>2</xdr:col>
      <xdr:colOff>245918</xdr:colOff>
      <xdr:row>4</xdr:row>
      <xdr:rowOff>236393</xdr:rowOff>
    </xdr:to>
    <xdr:pic macro="[0]!modInfo.FREEZE_PANES_STATIC">
      <xdr:nvPicPr>
        <xdr:cNvPr id="5" name="UNFREEZE_PANES_F10" descr="update_org.png" hidden="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49357"/>
          <a:ext cx="225136" cy="225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E00-0000B6DA0600}"/>
            </a:ext>
          </a:extLst>
        </xdr:cNvPr>
        <xdr:cNvGrpSpPr>
          <a:grpSpLocks/>
        </xdr:cNvGrpSpPr>
      </xdr:nvGrpSpPr>
      <xdr:grpSpPr bwMode="auto">
        <a:xfrm>
          <a:off x="6838950" y="7620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E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E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4676775</xdr:colOff>
      <xdr:row>6</xdr:row>
      <xdr:rowOff>19050</xdr:rowOff>
    </xdr:from>
    <xdr:to>
      <xdr:col>4</xdr:col>
      <xdr:colOff>4895850</xdr:colOff>
      <xdr:row>6</xdr:row>
      <xdr:rowOff>238125</xdr:rowOff>
    </xdr:to>
    <xdr:pic macro="[0]!modInfo.MainSheetHelp">
      <xdr:nvPicPr>
        <xdr:cNvPr id="7" name="ExcludeHelp_1" descr="Справка по листу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5240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247</xdr:col>
      <xdr:colOff>523875</xdr:colOff>
      <xdr:row>0</xdr:row>
      <xdr:rowOff>0</xdr:rowOff>
    </xdr:from>
    <xdr:to>
      <xdr:col>248</xdr:col>
      <xdr:colOff>104775</xdr:colOff>
      <xdr:row>1</xdr:row>
      <xdr:rowOff>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>
          <a:grpSpLocks/>
        </xdr:cNvGrpSpPr>
      </xdr:nvGrpSpPr>
      <xdr:grpSpPr bwMode="auto">
        <a:xfrm>
          <a:off x="151095075" y="0"/>
          <a:ext cx="190500" cy="190500"/>
          <a:chOff x="13896191" y="1813753"/>
          <a:chExt cx="211023" cy="178845"/>
        </a:xfrm>
      </xdr:grpSpPr>
      <xdr:sp macro="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7</xdr:col>
      <xdr:colOff>228600</xdr:colOff>
      <xdr:row>0</xdr:row>
      <xdr:rowOff>57150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>
          <a:grpSpLocks/>
        </xdr:cNvGrpSpPr>
      </xdr:nvGrpSpPr>
      <xdr:grpSpPr bwMode="auto">
        <a:xfrm>
          <a:off x="4972050" y="0"/>
          <a:ext cx="190500" cy="57150"/>
          <a:chOff x="13896191" y="1813753"/>
          <a:chExt cx="211023" cy="178845"/>
        </a:xfrm>
      </xdr:grpSpPr>
      <xdr:sp macro="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21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21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21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3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36</xdr:row>
      <xdr:rowOff>0</xdr:rowOff>
    </xdr:from>
    <xdr:to>
      <xdr:col>6</xdr:col>
      <xdr:colOff>228600</xdr:colOff>
      <xdr:row>36</xdr:row>
      <xdr:rowOff>190500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400-000021140700}"/>
            </a:ext>
          </a:extLst>
        </xdr:cNvPr>
        <xdr:cNvGrpSpPr>
          <a:grpSpLocks/>
        </xdr:cNvGrpSpPr>
      </xdr:nvGrpSpPr>
      <xdr:grpSpPr bwMode="auto">
        <a:xfrm>
          <a:off x="7715250" y="45624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4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4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53</xdr:row>
      <xdr:rowOff>47625</xdr:rowOff>
    </xdr:from>
    <xdr:to>
      <xdr:col>6</xdr:col>
      <xdr:colOff>1</xdr:colOff>
      <xdr:row>53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4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4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4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4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19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4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19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4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4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38100</xdr:colOff>
      <xdr:row>31</xdr:row>
      <xdr:rowOff>0</xdr:rowOff>
    </xdr:from>
    <xdr:ext cx="190500" cy="190500"/>
    <xdr:grpSp>
      <xdr:nvGrpSpPr>
        <xdr:cNvPr id="15" name="shCalendar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>
          <a:grpSpLocks/>
        </xdr:cNvGrpSpPr>
      </xdr:nvGrpSpPr>
      <xdr:grpSpPr bwMode="auto">
        <a:xfrm>
          <a:off x="7715250" y="37242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16" name="shCalendar_bck" hidden="1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17" name="shCalendar_1" descr="CalendarSmall.bmp" hidden="1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6</xdr:row>
      <xdr:rowOff>85726</xdr:rowOff>
    </xdr:from>
    <xdr:to>
      <xdr:col>11</xdr:col>
      <xdr:colOff>970083</xdr:colOff>
      <xdr:row>6</xdr:row>
      <xdr:rowOff>513617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pSpPr/>
      </xdr:nvGrpSpPr>
      <xdr:grpSpPr>
        <a:xfrm>
          <a:off x="234950" y="403226"/>
          <a:ext cx="10183933" cy="427891"/>
          <a:chOff x="304799" y="752476"/>
          <a:chExt cx="10685583" cy="446941"/>
        </a:xfrm>
      </xdr:grpSpPr>
      <xdr:pic>
        <xdr:nvPicPr>
          <xdr:cNvPr id="10" name="Рисунок 1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19177" y="829099"/>
            <a:ext cx="323850" cy="276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Прямоугольник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/>
        </xdr:nvSpPr>
        <xdr:spPr>
          <a:xfrm>
            <a:off x="304799" y="752476"/>
            <a:ext cx="10685583" cy="446941"/>
          </a:xfrm>
          <a:prstGeom prst="rect">
            <a:avLst/>
          </a:prstGeom>
          <a:solidFill>
            <a:schemeClr val="tx1">
              <a:lumMod val="50000"/>
              <a:lumOff val="50000"/>
              <a:alpha val="10000"/>
            </a:schemeClr>
          </a:solidFill>
          <a:ln w="19050">
            <a:solidFill>
              <a:schemeClr val="tx1">
                <a:alpha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Если организация на различных территориях осуществляет различные виды деятельности, а также имеет системы теплоснабжения, принадлежащие различным территориям, такие территории должны быть указаны </a:t>
            </a:r>
            <a:r>
              <a:rPr lang="ru-RU" sz="900" b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в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отдельных 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пунктах.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6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6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3</xdr:col>
      <xdr:colOff>9525</xdr:colOff>
      <xdr:row>12</xdr:row>
      <xdr:rowOff>47625</xdr:rowOff>
    </xdr:from>
    <xdr:to>
      <xdr:col>13</xdr:col>
      <xdr:colOff>38100</xdr:colOff>
      <xdr:row>12</xdr:row>
      <xdr:rowOff>571500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44475" y="803275"/>
          <a:ext cx="12512675" cy="523875"/>
          <a:chOff x="257175" y="742951"/>
          <a:chExt cx="13134975" cy="523874"/>
        </a:xfrm>
      </xdr:grpSpPr>
      <xdr:pic>
        <xdr:nvPicPr>
          <xdr:cNvPr id="27" name="Рисунок 8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3569" y="802788"/>
            <a:ext cx="334800" cy="27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8" name="Прямоугольник 27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SpPr/>
        </xdr:nvSpPr>
        <xdr:spPr>
          <a:xfrm>
            <a:off x="257175" y="742951"/>
            <a:ext cx="13134975" cy="523874"/>
          </a:xfrm>
          <a:prstGeom prst="rect">
            <a:avLst/>
          </a:prstGeom>
          <a:solidFill>
            <a:schemeClr val="tx1">
              <a:lumMod val="50000"/>
              <a:lumOff val="50000"/>
              <a:alpha val="10000"/>
            </a:schemeClr>
          </a:solidFill>
          <a:ln w="15875">
            <a:solidFill>
              <a:schemeClr val="tx1">
                <a:alpha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1. В случае дифференциации раскрываемой информации по системам теплоснабжения для каждой системы теплоснабжения должна быть указана территория, в которую входят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только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те муниципальные районы и муниципальные образования, на которой расположена данная система. На веб-портале РИ системы теплоснабжения будут отображены во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всех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МР/МО, входящих в указанную для них территорию.</a:t>
            </a:r>
          </a:p>
          <a:p>
            <a:pPr lvl="1"/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2. Для каждого вида деятельности также необходимо указывать </a:t>
            </a:r>
            <a:r>
              <a:rPr lang="ru-RU" sz="9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только</a:t>
            </a:r>
            <a:r>
              <a:rPr lang="ru-RU" sz="90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те территории, на которых осуществляется данный вид деятельности.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4" name="FREEZE_PANES_G16" descr="update_org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0]!modInfo.FREEZE_PANES_STATIC">
      <xdr:nvPicPr>
        <xdr:cNvPr id="6" name="UNFREEZE_PANES_G16" descr="update_org.png" hidden="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57150</xdr:rowOff>
    </xdr:from>
    <xdr:to>
      <xdr:col>3</xdr:col>
      <xdr:colOff>9525</xdr:colOff>
      <xdr:row>4</xdr:row>
      <xdr:rowOff>304800</xdr:rowOff>
    </xdr:to>
    <xdr:pic macro="[0]!modInfo.FREEZE_PANES_STATIC">
      <xdr:nvPicPr>
        <xdr:cNvPr id="4" name="FREEZE_PANES_O10" descr="update_org.pn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</xdr:row>
      <xdr:rowOff>57150</xdr:rowOff>
    </xdr:from>
    <xdr:to>
      <xdr:col>3</xdr:col>
      <xdr:colOff>9525</xdr:colOff>
      <xdr:row>4</xdr:row>
      <xdr:rowOff>304800</xdr:rowOff>
    </xdr:to>
    <xdr:pic macro="[0]!modInfo.FREEZE_PANES_STATIC">
      <xdr:nvPicPr>
        <xdr:cNvPr id="5" name="UNFREEZE_PANES_O10" descr="update_org.png" hidden="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0]!modInfo.FREEZE_PANES_STATIC">
      <xdr:nvPicPr>
        <xdr:cNvPr id="8" name="FREEZE_PANES_G11" descr="update_org.png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0]!modInfo.FREEZE_PANES_STATIC">
      <xdr:nvPicPr>
        <xdr:cNvPr id="9" name="UNFREEZE_PANES_G11" descr="update_org.png" hidden="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12</xdr:row>
      <xdr:rowOff>0</xdr:rowOff>
    </xdr:from>
    <xdr:to>
      <xdr:col>10</xdr:col>
      <xdr:colOff>228600</xdr:colOff>
      <xdr:row>12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6972300" y="17811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38100</xdr:rowOff>
    </xdr:to>
    <xdr:pic macro="[0]!modInfo.FREEZE_PANES_STATIC">
      <xdr:nvPicPr>
        <xdr:cNvPr id="5" name="FREEZE_PANES_I11" descr="update_org.png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38100</xdr:rowOff>
    </xdr:to>
    <xdr:pic macro="[0]!modInfo.FREEZE_PANES_STATIC">
      <xdr:nvPicPr>
        <xdr:cNvPr id="6" name="UNFREEZE_PANES_I11" descr="update_org.png" hidden="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7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8.xml"/><Relationship Id="rId4" Type="http://schemas.openxmlformats.org/officeDocument/2006/relationships/vmlDrawing" Target="../drawings/vmlDrawing9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0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6.bin"/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7.bin"/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40.bin"/><Relationship Id="rId1" Type="http://schemas.openxmlformats.org/officeDocument/2006/relationships/printerSettings" Target="../printerSettings/printerSettings3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3.bin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8.bin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9.bin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0.bin"/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1.bin"/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2.bin"/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3.bin"/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5.bin"/><Relationship Id="rId1" Type="http://schemas.openxmlformats.org/officeDocument/2006/relationships/printerSettings" Target="../printerSettings/printerSettings39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6.bin"/><Relationship Id="rId1" Type="http://schemas.openxmlformats.org/officeDocument/2006/relationships/printerSettings" Target="../printerSettings/printerSettings40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7.bin"/><Relationship Id="rId1" Type="http://schemas.openxmlformats.org/officeDocument/2006/relationships/printerSettings" Target="../printerSettings/printerSettings4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9.bin"/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1.bin"/><Relationship Id="rId1" Type="http://schemas.openxmlformats.org/officeDocument/2006/relationships/printerSettings" Target="../printerSettings/printerSettings4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58"/>
  </cols>
  <sheetData/>
  <pageMargins left="0.7" right="0.7" top="0.75" bottom="0.75" header="0.3" footer="0.3"/>
  <customProperties>
    <customPr name="_pios_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0" tint="-0.249977111117893"/>
  </sheetPr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17" t="s">
        <v>244</v>
      </c>
      <c r="E5" s="817"/>
      <c r="F5" s="817"/>
      <c r="G5" s="817"/>
      <c r="H5" s="237"/>
    </row>
    <row r="6" spans="1:21" s="394" customFormat="1" ht="0.95" customHeight="1">
      <c r="A6" s="395"/>
      <c r="C6" s="709"/>
      <c r="D6" s="818"/>
      <c r="E6" s="818"/>
      <c r="F6" s="818"/>
      <c r="G6" s="818"/>
      <c r="H6" s="528"/>
    </row>
    <row r="7" spans="1:21" s="715" customFormat="1">
      <c r="D7" s="352"/>
      <c r="E7" s="317"/>
      <c r="F7" s="317"/>
      <c r="G7" s="317"/>
      <c r="U7" s="254"/>
    </row>
    <row r="8" spans="1:21" s="71" customFormat="1" hidden="1">
      <c r="C8" s="134">
        <v>22</v>
      </c>
      <c r="D8" s="819" t="s">
        <v>236</v>
      </c>
      <c r="E8" s="820"/>
      <c r="F8" s="820"/>
      <c r="G8" s="821"/>
      <c r="U8" s="259"/>
    </row>
    <row r="9" spans="1:21" ht="11.25" hidden="1" customHeight="1">
      <c r="D9" s="822" t="s">
        <v>225</v>
      </c>
      <c r="E9" s="822"/>
      <c r="F9" s="822"/>
      <c r="G9" s="823" t="s">
        <v>226</v>
      </c>
    </row>
    <row r="10" spans="1:21" ht="11.25" hidden="1" customHeight="1">
      <c r="A10" s="635" t="s">
        <v>459</v>
      </c>
      <c r="D10" s="725" t="s">
        <v>25</v>
      </c>
      <c r="E10" s="330"/>
      <c r="F10" s="331" t="s">
        <v>215</v>
      </c>
      <c r="G10" s="824"/>
    </row>
    <row r="11" spans="1:21" ht="12" hidden="1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 hidden="1">
      <c r="D12" s="726">
        <v>1</v>
      </c>
      <c r="E12" s="336" t="s">
        <v>245</v>
      </c>
      <c r="F12" s="354" t="str">
        <f>IF(form_up_date="","",form_up_date)</f>
        <v>27.04.2023</v>
      </c>
      <c r="G12" s="356" t="s">
        <v>246</v>
      </c>
    </row>
    <row r="13" spans="1:21" ht="45" hidden="1">
      <c r="D13" s="726" t="s">
        <v>257</v>
      </c>
      <c r="E13" s="336" t="s">
        <v>247</v>
      </c>
      <c r="F13" s="354" t="s">
        <v>1150</v>
      </c>
      <c r="G13" s="337" t="s">
        <v>318</v>
      </c>
    </row>
    <row r="14" spans="1:21" ht="22.5" hidden="1">
      <c r="D14" s="726" t="s">
        <v>258</v>
      </c>
      <c r="E14" s="336" t="s">
        <v>248</v>
      </c>
      <c r="F14" s="354" t="s">
        <v>767</v>
      </c>
      <c r="G14" s="356" t="s">
        <v>249</v>
      </c>
    </row>
    <row r="15" spans="1:21" ht="22.5" hidden="1">
      <c r="D15" s="726" t="s">
        <v>259</v>
      </c>
      <c r="E15" s="336" t="s">
        <v>250</v>
      </c>
      <c r="F15" s="355" t="s">
        <v>251</v>
      </c>
      <c r="G15" s="337"/>
    </row>
    <row r="16" spans="1:21" hidden="1">
      <c r="D16" s="335" t="str">
        <f>D15&amp;".1"</f>
        <v>4.1.1</v>
      </c>
      <c r="E16" s="338" t="s">
        <v>3</v>
      </c>
      <c r="F16" s="354" t="str">
        <f>IF(region_name="","",region_name)</f>
        <v>Костромская область</v>
      </c>
      <c r="G16" s="356" t="s">
        <v>252</v>
      </c>
    </row>
    <row r="17" spans="4:7" ht="22.5" hidden="1">
      <c r="D17" s="726" t="s">
        <v>260</v>
      </c>
      <c r="E17" s="339" t="s">
        <v>253</v>
      </c>
      <c r="F17" s="354" t="s">
        <v>1744</v>
      </c>
      <c r="G17" s="357" t="s">
        <v>254</v>
      </c>
    </row>
    <row r="18" spans="4:7" ht="56.25" hidden="1">
      <c r="D18" s="726" t="s">
        <v>261</v>
      </c>
      <c r="E18" s="340" t="s">
        <v>255</v>
      </c>
      <c r="F18" s="354" t="s">
        <v>1751</v>
      </c>
      <c r="G18" s="347" t="s">
        <v>317</v>
      </c>
    </row>
    <row r="19" spans="4:7" hidden="1">
      <c r="D19" s="341"/>
      <c r="E19" s="342"/>
      <c r="F19" s="343"/>
      <c r="G19" s="344"/>
    </row>
    <row r="20" spans="4:7">
      <c r="D20" s="345"/>
      <c r="E20" s="816" t="s">
        <v>256</v>
      </c>
      <c r="F20" s="816"/>
      <c r="G20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5"/>
  <dimension ref="A1:CE23"/>
  <sheetViews>
    <sheetView showGridLines="0" topLeftCell="C4" zoomScaleNormal="100" workbookViewId="0">
      <selection activeCell="E12" sqref="E12:R12"/>
    </sheetView>
  </sheetViews>
  <sheetFormatPr defaultColWidth="9.140625" defaultRowHeight="11.25"/>
  <cols>
    <col min="1" max="1" width="14.7109375" style="396" hidden="1" customWidth="1"/>
    <col min="2" max="2" width="17" style="47" hidden="1" customWidth="1"/>
    <col min="3" max="3" width="3.7109375" style="33" customWidth="1"/>
    <col min="4" max="6" width="7.7109375" style="33" customWidth="1"/>
    <col min="7" max="7" width="29.7109375" style="33" customWidth="1"/>
    <col min="8" max="8" width="3.7109375" style="33" customWidth="1"/>
    <col min="9" max="9" width="5.42578125" style="33" customWidth="1"/>
    <col min="10" max="10" width="24.5703125" style="33" bestFit="1" customWidth="1"/>
    <col min="11" max="11" width="24.42578125" style="33" customWidth="1"/>
    <col min="12" max="12" width="3.7109375" style="33" customWidth="1"/>
    <col min="13" max="13" width="6.28515625" style="33" bestFit="1" customWidth="1"/>
    <col min="14" max="14" width="25.85546875" style="33" customWidth="1"/>
    <col min="15" max="18" width="18.7109375" style="33" customWidth="1"/>
    <col min="19" max="19" width="93.42578125" style="33" customWidth="1"/>
    <col min="20" max="20" width="10.5703125" style="33" customWidth="1"/>
    <col min="21" max="22" width="10.5703125" style="485" customWidth="1"/>
    <col min="23" max="23" width="10.5703125" style="397" customWidth="1"/>
    <col min="24" max="27" width="10.5703125" style="47" customWidth="1"/>
    <col min="28" max="16384" width="9.140625" style="33"/>
  </cols>
  <sheetData>
    <row r="1" spans="1:83" hidden="1"/>
    <row r="2" spans="1:83" hidden="1"/>
    <row r="3" spans="1:83" hidden="1"/>
    <row r="4" spans="1:83" ht="3" customHeight="1">
      <c r="C4" s="87"/>
      <c r="D4" s="87"/>
      <c r="E4" s="87"/>
      <c r="F4" s="87"/>
      <c r="G4" s="87"/>
      <c r="H4" s="87"/>
      <c r="I4" s="87"/>
      <c r="J4" s="87"/>
      <c r="K4" s="88"/>
      <c r="L4" s="88"/>
      <c r="M4" s="88"/>
    </row>
    <row r="5" spans="1:83" ht="26.1" customHeight="1">
      <c r="C5" s="87"/>
      <c r="D5" s="842" t="s">
        <v>687</v>
      </c>
      <c r="E5" s="843"/>
      <c r="F5" s="843"/>
      <c r="G5" s="843"/>
      <c r="H5" s="843"/>
      <c r="I5" s="843"/>
      <c r="J5" s="843"/>
      <c r="K5" s="844"/>
      <c r="L5" s="398"/>
      <c r="M5" s="398"/>
    </row>
    <row r="6" spans="1:83" ht="3" customHeight="1">
      <c r="C6" s="87"/>
      <c r="D6" s="87"/>
      <c r="E6" s="87"/>
      <c r="F6" s="87"/>
      <c r="G6" s="382"/>
      <c r="H6" s="382"/>
      <c r="I6" s="382"/>
      <c r="J6" s="382"/>
      <c r="K6" s="399"/>
      <c r="L6" s="399"/>
      <c r="M6" s="399"/>
    </row>
    <row r="7" spans="1:83" ht="18.75">
      <c r="D7" s="771" t="s">
        <v>225</v>
      </c>
      <c r="E7" s="771"/>
      <c r="F7" s="771"/>
      <c r="G7" s="771"/>
      <c r="H7" s="771"/>
      <c r="I7" s="771"/>
      <c r="J7" s="771"/>
      <c r="K7" s="771"/>
      <c r="L7" s="771"/>
      <c r="M7" s="771"/>
      <c r="N7" s="771"/>
      <c r="O7" s="771"/>
      <c r="P7" s="771"/>
      <c r="Q7" s="771"/>
      <c r="R7" s="771"/>
      <c r="S7" s="771" t="s">
        <v>226</v>
      </c>
      <c r="T7" s="458"/>
    </row>
    <row r="8" spans="1:83" ht="46.5" customHeight="1">
      <c r="D8" s="477" t="s">
        <v>25</v>
      </c>
      <c r="E8" s="771" t="s">
        <v>25</v>
      </c>
      <c r="F8" s="771"/>
      <c r="G8" s="477" t="s">
        <v>243</v>
      </c>
      <c r="H8" s="771" t="s">
        <v>25</v>
      </c>
      <c r="I8" s="771"/>
      <c r="J8" s="477" t="s">
        <v>334</v>
      </c>
      <c r="K8" s="477" t="s">
        <v>358</v>
      </c>
      <c r="L8" s="771" t="s">
        <v>25</v>
      </c>
      <c r="M8" s="771"/>
      <c r="N8" s="477" t="s">
        <v>359</v>
      </c>
      <c r="O8" s="477" t="s">
        <v>360</v>
      </c>
      <c r="P8" s="477" t="s">
        <v>361</v>
      </c>
      <c r="Q8" s="477" t="s">
        <v>460</v>
      </c>
      <c r="R8" s="477" t="s">
        <v>362</v>
      </c>
      <c r="S8" s="771"/>
      <c r="T8" s="458"/>
    </row>
    <row r="9" spans="1:83" ht="10.5" customHeight="1">
      <c r="D9" s="89" t="s">
        <v>26</v>
      </c>
      <c r="E9" s="89"/>
      <c r="F9" s="89" t="s">
        <v>0</v>
      </c>
      <c r="G9" s="89" t="s">
        <v>1</v>
      </c>
      <c r="H9" s="89"/>
      <c r="I9" s="89" t="s">
        <v>2</v>
      </c>
      <c r="J9" s="89" t="s">
        <v>12</v>
      </c>
      <c r="K9" s="89" t="s">
        <v>13</v>
      </c>
      <c r="L9" s="89"/>
      <c r="M9" s="89" t="s">
        <v>31</v>
      </c>
      <c r="N9" s="89" t="s">
        <v>32</v>
      </c>
      <c r="O9" s="89" t="s">
        <v>349</v>
      </c>
      <c r="P9" s="89" t="s">
        <v>350</v>
      </c>
      <c r="Q9" s="89" t="s">
        <v>351</v>
      </c>
      <c r="R9" s="89" t="s">
        <v>352</v>
      </c>
      <c r="S9" s="89" t="s">
        <v>353</v>
      </c>
      <c r="T9" s="458"/>
    </row>
    <row r="10" spans="1:83" s="87" customFormat="1" ht="18.75" hidden="1">
      <c r="A10" s="401"/>
      <c r="B10" s="14"/>
      <c r="D10" s="345"/>
      <c r="E10" s="345"/>
      <c r="F10" s="345"/>
      <c r="Q10" s="402"/>
      <c r="R10" s="403"/>
      <c r="T10" s="459"/>
      <c r="U10" s="547"/>
      <c r="V10" s="547"/>
      <c r="W10" s="404"/>
      <c r="X10" s="14"/>
      <c r="Y10" s="14"/>
      <c r="Z10" s="14"/>
      <c r="AA10" s="14"/>
    </row>
    <row r="11" spans="1:83" s="394" customFormat="1" ht="18.75" hidden="1">
      <c r="A11" s="405"/>
      <c r="B11" s="395"/>
      <c r="D11" s="406" t="s">
        <v>242</v>
      </c>
      <c r="E11" s="407"/>
      <c r="F11" s="407"/>
      <c r="G11" s="407"/>
      <c r="H11" s="407"/>
      <c r="I11" s="407"/>
      <c r="J11" s="407"/>
      <c r="K11" s="407"/>
      <c r="L11" s="407"/>
      <c r="M11" s="407"/>
      <c r="N11" s="407"/>
      <c r="O11" s="407"/>
      <c r="P11" s="407"/>
      <c r="Q11" s="407"/>
      <c r="R11" s="407"/>
      <c r="T11" s="458"/>
      <c r="U11" s="485"/>
      <c r="V11" s="485"/>
      <c r="W11" s="408"/>
      <c r="X11" s="395"/>
      <c r="Y11" s="395"/>
      <c r="Z11" s="395"/>
      <c r="AA11" s="395"/>
    </row>
    <row r="12" spans="1:83" s="71" customFormat="1" ht="92.1" hidden="1" customHeight="1">
      <c r="A12" s="529">
        <v>22</v>
      </c>
      <c r="B12" s="462"/>
      <c r="C12" s="462"/>
      <c r="D12" s="846" t="s">
        <v>26</v>
      </c>
      <c r="E12" s="847" t="s">
        <v>1750</v>
      </c>
      <c r="F12" s="848"/>
      <c r="G12" s="848"/>
      <c r="H12" s="848"/>
      <c r="I12" s="848"/>
      <c r="J12" s="848"/>
      <c r="K12" s="848"/>
      <c r="L12" s="848"/>
      <c r="M12" s="848"/>
      <c r="N12" s="848"/>
      <c r="O12" s="848"/>
      <c r="P12" s="848"/>
      <c r="Q12" s="848"/>
      <c r="R12" s="848"/>
      <c r="S12" s="739"/>
      <c r="T12" s="472"/>
      <c r="U12" s="472"/>
      <c r="V12" s="472"/>
      <c r="W12" s="471"/>
      <c r="X12" s="471"/>
      <c r="Y12" s="471"/>
      <c r="Z12" s="471"/>
      <c r="AA12" s="466"/>
      <c r="AB12" s="467"/>
      <c r="AC12" s="838"/>
      <c r="AD12" s="468"/>
      <c r="AE12" s="469" t="s">
        <v>141</v>
      </c>
      <c r="AF12" s="469"/>
      <c r="AG12" s="470" t="s">
        <v>453</v>
      </c>
      <c r="AH12" s="473">
        <v>3</v>
      </c>
      <c r="AI12" s="472"/>
      <c r="AJ12" s="472"/>
      <c r="AK12" s="472"/>
      <c r="AL12" s="472"/>
      <c r="AM12" s="472"/>
      <c r="AN12" s="472"/>
      <c r="AO12" s="472"/>
      <c r="AP12" s="472"/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472"/>
      <c r="BD12" s="472"/>
      <c r="BE12" s="472"/>
      <c r="BF12" s="472"/>
      <c r="BG12" s="472"/>
      <c r="BH12" s="472"/>
      <c r="BI12" s="472"/>
      <c r="BJ12" s="472"/>
      <c r="BK12" s="472"/>
      <c r="BL12" s="472"/>
      <c r="BM12" s="472"/>
      <c r="BN12" s="472"/>
      <c r="BO12" s="472"/>
      <c r="BP12" s="472"/>
      <c r="BQ12" s="472"/>
      <c r="BR12" s="472"/>
      <c r="BS12" s="472"/>
      <c r="BT12" s="472"/>
      <c r="BU12" s="472"/>
      <c r="BV12" s="471"/>
      <c r="BW12" s="471"/>
      <c r="BX12" s="471"/>
      <c r="BY12" s="471"/>
      <c r="BZ12" s="471"/>
      <c r="CA12" s="471"/>
      <c r="CB12" s="471"/>
      <c r="CC12" s="471"/>
      <c r="CD12" s="471"/>
      <c r="CE12" s="471"/>
    </row>
    <row r="13" spans="1:83" s="71" customFormat="1" ht="22.5" hidden="1">
      <c r="A13" s="435"/>
      <c r="B13" s="637"/>
      <c r="C13" s="475"/>
      <c r="D13" s="846"/>
      <c r="E13" s="839" t="s">
        <v>457</v>
      </c>
      <c r="F13" s="839"/>
      <c r="G13" s="839"/>
      <c r="H13" s="839"/>
      <c r="I13" s="839"/>
      <c r="J13" s="839"/>
      <c r="K13" s="839"/>
      <c r="L13" s="839"/>
      <c r="M13" s="839"/>
      <c r="N13" s="839"/>
      <c r="O13" s="839"/>
      <c r="P13" s="839"/>
      <c r="Q13" s="8">
        <f>SUMIF(T14:T15,"i",Q14:Q15)</f>
        <v>0</v>
      </c>
      <c r="R13" s="530"/>
      <c r="S13" s="729" t="s">
        <v>458</v>
      </c>
      <c r="T13" s="614" t="s">
        <v>367</v>
      </c>
      <c r="U13" s="840">
        <v>1</v>
      </c>
      <c r="V13" s="840" t="str">
        <f>INDEX(List01_flag_index_1,1,MATCH(A12,List01_NumberColumns,0))</f>
        <v>отсутствует</v>
      </c>
      <c r="W13" s="637"/>
      <c r="X13" s="637"/>
      <c r="Y13" s="637"/>
      <c r="Z13" s="637"/>
      <c r="AA13" s="484"/>
      <c r="AB13" s="637"/>
      <c r="AC13" s="838"/>
      <c r="AD13" s="468"/>
      <c r="AE13" s="637"/>
      <c r="AF13" s="637"/>
      <c r="AG13" s="484"/>
      <c r="AH13" s="484"/>
      <c r="AI13" s="484"/>
      <c r="AJ13" s="484"/>
      <c r="AK13" s="484"/>
      <c r="AL13" s="484"/>
      <c r="AM13" s="484"/>
      <c r="AN13" s="484"/>
      <c r="AO13" s="484"/>
      <c r="AP13" s="484"/>
      <c r="AQ13" s="484"/>
      <c r="AR13" s="484"/>
      <c r="AS13" s="484"/>
      <c r="AT13" s="484"/>
      <c r="AU13" s="484"/>
      <c r="AV13" s="484"/>
      <c r="AW13" s="484"/>
      <c r="AX13" s="484"/>
      <c r="AY13" s="484"/>
      <c r="AZ13" s="484"/>
      <c r="BA13" s="484"/>
      <c r="BB13" s="484"/>
      <c r="BC13" s="484"/>
      <c r="BD13" s="484"/>
      <c r="BE13" s="484"/>
      <c r="BF13" s="484"/>
      <c r="BG13" s="484"/>
      <c r="BH13" s="484"/>
      <c r="BI13" s="484"/>
      <c r="BJ13" s="484"/>
      <c r="BK13" s="484"/>
      <c r="BL13" s="484"/>
      <c r="BM13" s="484"/>
      <c r="BN13" s="484"/>
      <c r="BO13" s="484"/>
      <c r="BP13" s="484"/>
      <c r="BQ13" s="484"/>
      <c r="BR13" s="484"/>
      <c r="BS13" s="484"/>
      <c r="BT13" s="484"/>
      <c r="BU13" s="484"/>
      <c r="BV13" s="637"/>
      <c r="BW13" s="637"/>
      <c r="BX13" s="637"/>
      <c r="BY13" s="637"/>
      <c r="BZ13" s="637"/>
      <c r="CA13" s="637"/>
      <c r="CB13" s="637"/>
      <c r="CC13" s="637"/>
      <c r="CD13" s="637"/>
      <c r="CE13" s="637"/>
    </row>
    <row r="14" spans="1:83" s="71" customFormat="1" ht="11.25" hidden="1" customHeight="1">
      <c r="A14" s="727"/>
      <c r="B14" s="484"/>
      <c r="C14" s="484"/>
      <c r="D14" s="846"/>
      <c r="E14" s="532"/>
      <c r="F14" s="532">
        <v>0</v>
      </c>
      <c r="G14" s="532"/>
      <c r="H14" s="532"/>
      <c r="I14" s="532"/>
      <c r="J14" s="532"/>
      <c r="K14" s="532"/>
      <c r="L14" s="532"/>
      <c r="M14" s="532"/>
      <c r="N14" s="532"/>
      <c r="O14" s="532"/>
      <c r="P14" s="532"/>
      <c r="Q14" s="532"/>
      <c r="R14" s="532"/>
      <c r="S14" s="557"/>
      <c r="T14" s="484"/>
      <c r="U14" s="840"/>
      <c r="V14" s="840"/>
      <c r="W14" s="484"/>
      <c r="X14" s="484"/>
      <c r="Y14" s="484"/>
      <c r="Z14" s="484"/>
      <c r="AA14" s="484"/>
      <c r="AB14" s="637"/>
      <c r="AC14" s="838"/>
      <c r="AD14" s="468"/>
      <c r="AE14" s="637"/>
      <c r="AF14" s="637"/>
      <c r="AG14" s="484"/>
      <c r="AH14" s="484"/>
      <c r="AI14" s="484"/>
      <c r="AJ14" s="484"/>
      <c r="AK14" s="484"/>
      <c r="AL14" s="484"/>
      <c r="AM14" s="484"/>
      <c r="AN14" s="484"/>
      <c r="AO14" s="484"/>
      <c r="AP14" s="484"/>
      <c r="AQ14" s="484"/>
      <c r="AR14" s="484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4"/>
      <c r="BD14" s="484"/>
      <c r="BE14" s="484"/>
      <c r="BF14" s="484"/>
      <c r="BG14" s="484"/>
      <c r="BH14" s="484"/>
      <c r="BI14" s="484"/>
      <c r="BJ14" s="484"/>
      <c r="BK14" s="484"/>
      <c r="BL14" s="484"/>
      <c r="BM14" s="484"/>
      <c r="BN14" s="484"/>
      <c r="BO14" s="484"/>
      <c r="BP14" s="484"/>
      <c r="BQ14" s="484"/>
      <c r="BR14" s="484"/>
      <c r="BS14" s="484"/>
      <c r="BT14" s="484"/>
      <c r="BU14" s="484"/>
      <c r="BV14" s="484"/>
      <c r="BW14" s="484"/>
      <c r="BX14" s="484"/>
      <c r="BY14" s="484"/>
      <c r="BZ14" s="484"/>
      <c r="CA14" s="484"/>
      <c r="CB14" s="484"/>
      <c r="CC14" s="484"/>
      <c r="CD14" s="484"/>
      <c r="CE14" s="484"/>
    </row>
    <row r="15" spans="1:83" s="71" customFormat="1" hidden="1">
      <c r="A15" s="435"/>
      <c r="B15" s="637"/>
      <c r="C15" s="475"/>
      <c r="D15" s="846"/>
      <c r="E15" s="533" t="s">
        <v>141</v>
      </c>
      <c r="F15" s="534" t="s">
        <v>141</v>
      </c>
      <c r="G15" s="534" t="s">
        <v>141</v>
      </c>
      <c r="H15" s="535" t="s">
        <v>141</v>
      </c>
      <c r="I15" s="535"/>
      <c r="J15" s="535"/>
      <c r="K15" s="535"/>
      <c r="L15" s="535"/>
      <c r="M15" s="535"/>
      <c r="N15" s="535"/>
      <c r="O15" s="535"/>
      <c r="P15" s="535"/>
      <c r="Q15" s="535"/>
      <c r="R15" s="536"/>
      <c r="S15" s="558"/>
      <c r="T15" s="484"/>
      <c r="U15" s="840"/>
      <c r="V15" s="840"/>
      <c r="W15" s="637"/>
      <c r="X15" s="637"/>
      <c r="Y15" s="637"/>
      <c r="Z15" s="637"/>
      <c r="AA15" s="484"/>
      <c r="AB15" s="637"/>
      <c r="AC15" s="838"/>
      <c r="AD15" s="468"/>
      <c r="AE15" s="637"/>
      <c r="AF15" s="637"/>
      <c r="AG15" s="484"/>
      <c r="AH15" s="484"/>
      <c r="AI15" s="484"/>
      <c r="AJ15" s="484"/>
      <c r="AK15" s="484"/>
      <c r="AL15" s="484"/>
      <c r="AM15" s="484"/>
      <c r="AN15" s="484"/>
      <c r="AO15" s="484"/>
      <c r="AP15" s="484"/>
      <c r="AQ15" s="484"/>
      <c r="AR15" s="484"/>
      <c r="AS15" s="484"/>
      <c r="AT15" s="484"/>
      <c r="AU15" s="484"/>
      <c r="AV15" s="484"/>
      <c r="AW15" s="484"/>
      <c r="AX15" s="484"/>
      <c r="AY15" s="484"/>
      <c r="AZ15" s="484"/>
      <c r="BA15" s="484"/>
      <c r="BB15" s="484"/>
      <c r="BC15" s="484"/>
      <c r="BD15" s="484"/>
      <c r="BE15" s="484"/>
      <c r="BF15" s="484"/>
      <c r="BG15" s="484"/>
      <c r="BH15" s="484"/>
      <c r="BI15" s="484"/>
      <c r="BJ15" s="484"/>
      <c r="BK15" s="484"/>
      <c r="BL15" s="484"/>
      <c r="BM15" s="484"/>
      <c r="BN15" s="484"/>
      <c r="BO15" s="484"/>
      <c r="BP15" s="484"/>
      <c r="BQ15" s="484"/>
      <c r="BR15" s="484"/>
      <c r="BS15" s="484"/>
      <c r="BT15" s="484"/>
      <c r="BU15" s="484"/>
      <c r="BV15" s="637"/>
      <c r="BW15" s="637"/>
      <c r="BX15" s="637"/>
      <c r="BY15" s="637"/>
      <c r="BZ15" s="637"/>
      <c r="CA15" s="637"/>
      <c r="CB15" s="637"/>
      <c r="CC15" s="637"/>
      <c r="CD15" s="637"/>
      <c r="CE15" s="637"/>
    </row>
    <row r="16" spans="1:83" s="610" customFormat="1" ht="5.25" hidden="1">
      <c r="A16" s="727"/>
      <c r="B16" s="484"/>
      <c r="C16" s="602"/>
      <c r="D16" s="846"/>
      <c r="E16" s="841"/>
      <c r="F16" s="841"/>
      <c r="G16" s="841"/>
      <c r="H16" s="841"/>
      <c r="I16" s="841"/>
      <c r="J16" s="841"/>
      <c r="K16" s="841"/>
      <c r="L16" s="841"/>
      <c r="M16" s="841"/>
      <c r="N16" s="841"/>
      <c r="O16" s="841"/>
      <c r="P16" s="841"/>
      <c r="Q16" s="587"/>
      <c r="R16" s="601"/>
      <c r="S16" s="586"/>
      <c r="T16" s="614" t="s">
        <v>367</v>
      </c>
      <c r="U16" s="840">
        <v>2</v>
      </c>
      <c r="V16" s="840" t="str">
        <f>INDEX(List01_flag_index_2,1,MATCH(A12,List01_NumberColumns,0))</f>
        <v>отсутствует</v>
      </c>
      <c r="W16" s="484"/>
      <c r="X16" s="484"/>
      <c r="Y16" s="484"/>
      <c r="Z16" s="484"/>
      <c r="AA16" s="484"/>
      <c r="AB16" s="484"/>
      <c r="AC16" s="838"/>
      <c r="AD16" s="609"/>
      <c r="AE16" s="484"/>
      <c r="AF16" s="484"/>
      <c r="AG16" s="484"/>
      <c r="AH16" s="484"/>
      <c r="AI16" s="484"/>
      <c r="AJ16" s="484"/>
      <c r="AK16" s="484"/>
      <c r="AL16" s="484"/>
      <c r="AM16" s="484"/>
      <c r="AN16" s="484"/>
      <c r="AO16" s="484"/>
      <c r="AP16" s="484"/>
      <c r="AQ16" s="484"/>
      <c r="AR16" s="484"/>
      <c r="AS16" s="484"/>
      <c r="AT16" s="484"/>
      <c r="AU16" s="484"/>
      <c r="AV16" s="484"/>
      <c r="AW16" s="484"/>
      <c r="AX16" s="484"/>
      <c r="AY16" s="484"/>
      <c r="AZ16" s="484"/>
      <c r="BA16" s="484"/>
      <c r="BB16" s="484"/>
      <c r="BC16" s="484"/>
      <c r="BD16" s="484"/>
      <c r="BE16" s="484"/>
      <c r="BF16" s="484"/>
      <c r="BG16" s="484"/>
      <c r="BH16" s="484"/>
      <c r="BI16" s="484"/>
      <c r="BJ16" s="484"/>
      <c r="BK16" s="484"/>
      <c r="BL16" s="484"/>
      <c r="BM16" s="484"/>
      <c r="BN16" s="484"/>
      <c r="BO16" s="484"/>
      <c r="BP16" s="484"/>
      <c r="BQ16" s="484"/>
      <c r="BR16" s="484"/>
      <c r="BS16" s="484"/>
      <c r="BT16" s="484"/>
      <c r="BU16" s="484"/>
      <c r="BV16" s="484"/>
      <c r="BW16" s="484"/>
      <c r="BX16" s="484"/>
      <c r="BY16" s="484"/>
      <c r="BZ16" s="484"/>
      <c r="CA16" s="484"/>
      <c r="CB16" s="484"/>
      <c r="CC16" s="484"/>
      <c r="CD16" s="484"/>
      <c r="CE16" s="484"/>
    </row>
    <row r="17" spans="1:83" s="610" customFormat="1" ht="5.25" hidden="1">
      <c r="A17" s="727"/>
      <c r="B17" s="484"/>
      <c r="C17" s="484"/>
      <c r="D17" s="846"/>
      <c r="E17" s="532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  <c r="R17" s="532"/>
      <c r="S17" s="557"/>
      <c r="T17" s="484"/>
      <c r="U17" s="840"/>
      <c r="V17" s="840"/>
      <c r="W17" s="484"/>
      <c r="X17" s="484"/>
      <c r="Y17" s="484"/>
      <c r="Z17" s="484"/>
      <c r="AA17" s="484"/>
      <c r="AB17" s="484"/>
      <c r="AC17" s="838"/>
      <c r="AD17" s="609"/>
      <c r="AE17" s="484"/>
      <c r="AF17" s="484"/>
      <c r="AG17" s="484"/>
      <c r="AH17" s="484"/>
      <c r="AI17" s="484"/>
      <c r="AJ17" s="484"/>
      <c r="AK17" s="484"/>
      <c r="AL17" s="484"/>
      <c r="AM17" s="484"/>
      <c r="AN17" s="484"/>
      <c r="AO17" s="484"/>
      <c r="AP17" s="484"/>
      <c r="AQ17" s="484"/>
      <c r="AR17" s="484"/>
      <c r="AS17" s="484"/>
      <c r="AT17" s="484"/>
      <c r="AU17" s="484"/>
      <c r="AV17" s="484"/>
      <c r="AW17" s="484"/>
      <c r="AX17" s="484"/>
      <c r="AY17" s="484"/>
      <c r="AZ17" s="484"/>
      <c r="BA17" s="484"/>
      <c r="BB17" s="484"/>
      <c r="BC17" s="484"/>
      <c r="BD17" s="484"/>
      <c r="BE17" s="484"/>
      <c r="BF17" s="484"/>
      <c r="BG17" s="484"/>
      <c r="BH17" s="484"/>
      <c r="BI17" s="484"/>
      <c r="BJ17" s="484"/>
      <c r="BK17" s="484"/>
      <c r="BL17" s="484"/>
      <c r="BM17" s="484"/>
      <c r="BN17" s="484"/>
      <c r="BO17" s="484"/>
      <c r="BP17" s="484"/>
      <c r="BQ17" s="484"/>
      <c r="BR17" s="484"/>
      <c r="BS17" s="484"/>
      <c r="BT17" s="484"/>
      <c r="BU17" s="484"/>
      <c r="BV17" s="484"/>
      <c r="BW17" s="484"/>
      <c r="BX17" s="484"/>
      <c r="BY17" s="484"/>
      <c r="BZ17" s="484"/>
      <c r="CA17" s="484"/>
      <c r="CB17" s="484"/>
      <c r="CC17" s="484"/>
      <c r="CD17" s="484"/>
      <c r="CE17" s="484"/>
    </row>
    <row r="18" spans="1:83" s="610" customFormat="1" ht="5.25" hidden="1">
      <c r="A18" s="727"/>
      <c r="B18" s="484"/>
      <c r="C18" s="602"/>
      <c r="D18" s="846"/>
      <c r="E18" s="650" t="s">
        <v>141</v>
      </c>
      <c r="F18" s="646" t="s">
        <v>141</v>
      </c>
      <c r="G18" s="646" t="s">
        <v>141</v>
      </c>
      <c r="H18" s="645" t="s">
        <v>141</v>
      </c>
      <c r="I18" s="645"/>
      <c r="J18" s="645"/>
      <c r="K18" s="645"/>
      <c r="L18" s="645"/>
      <c r="M18" s="645"/>
      <c r="N18" s="645"/>
      <c r="O18" s="645"/>
      <c r="P18" s="645"/>
      <c r="Q18" s="645"/>
      <c r="R18" s="647"/>
      <c r="S18" s="648"/>
      <c r="T18" s="484"/>
      <c r="U18" s="840"/>
      <c r="V18" s="840"/>
      <c r="W18" s="484"/>
      <c r="X18" s="484"/>
      <c r="Y18" s="484"/>
      <c r="Z18" s="484"/>
      <c r="AA18" s="484"/>
      <c r="AB18" s="484"/>
      <c r="AC18" s="838"/>
      <c r="AD18" s="609"/>
      <c r="AE18" s="484"/>
      <c r="AF18" s="484"/>
      <c r="AG18" s="484"/>
      <c r="AH18" s="484"/>
      <c r="AI18" s="484"/>
      <c r="AJ18" s="484"/>
      <c r="AK18" s="484"/>
      <c r="AL18" s="484"/>
      <c r="AM18" s="484"/>
      <c r="AN18" s="484"/>
      <c r="AO18" s="484"/>
      <c r="AP18" s="484"/>
      <c r="AQ18" s="484"/>
      <c r="AR18" s="484"/>
      <c r="AS18" s="484"/>
      <c r="AT18" s="484"/>
      <c r="AU18" s="484"/>
      <c r="AV18" s="484"/>
      <c r="AW18" s="484"/>
      <c r="AX18" s="484"/>
      <c r="AY18" s="484"/>
      <c r="AZ18" s="484"/>
      <c r="BA18" s="484"/>
      <c r="BB18" s="484"/>
      <c r="BC18" s="484"/>
      <c r="BD18" s="484"/>
      <c r="BE18" s="484"/>
      <c r="BF18" s="484"/>
      <c r="BG18" s="484"/>
      <c r="BH18" s="484"/>
      <c r="BI18" s="484"/>
      <c r="BJ18" s="484"/>
      <c r="BK18" s="484"/>
      <c r="BL18" s="484"/>
      <c r="BM18" s="484"/>
      <c r="BN18" s="484"/>
      <c r="BO18" s="484"/>
      <c r="BP18" s="484"/>
      <c r="BQ18" s="484"/>
      <c r="BR18" s="484"/>
      <c r="BS18" s="484"/>
      <c r="BT18" s="484"/>
      <c r="BU18" s="484"/>
      <c r="BV18" s="484"/>
      <c r="BW18" s="484"/>
      <c r="BX18" s="484"/>
      <c r="BY18" s="484"/>
      <c r="BZ18" s="484"/>
      <c r="CA18" s="484"/>
      <c r="CB18" s="484"/>
      <c r="CC18" s="484"/>
      <c r="CD18" s="484"/>
      <c r="CE18" s="484"/>
    </row>
    <row r="19" spans="1:83" ht="18.75" hidden="1">
      <c r="D19" s="40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410"/>
      <c r="T19" s="458"/>
    </row>
    <row r="20" spans="1:83" hidden="1">
      <c r="D20" s="668"/>
    </row>
    <row r="21" spans="1:83">
      <c r="D21" s="411"/>
      <c r="E21" s="411"/>
      <c r="F21" s="411"/>
      <c r="G21" s="412"/>
    </row>
    <row r="23" spans="1:83">
      <c r="D23" s="413"/>
      <c r="E23" s="845"/>
      <c r="F23" s="845"/>
      <c r="G23" s="845"/>
      <c r="H23" s="845"/>
      <c r="I23" s="845"/>
      <c r="J23" s="845"/>
      <c r="K23" s="845"/>
      <c r="L23" s="845"/>
      <c r="M23" s="845"/>
      <c r="N23" s="845"/>
      <c r="O23" s="845"/>
      <c r="P23" s="845"/>
      <c r="Q23" s="845"/>
      <c r="R23" s="845"/>
    </row>
  </sheetData>
  <sheetProtection algorithmName="SHA-512" hashValue="CnZsoP6M15ip0bwA7gbU4lpWjHUNUvLkOWICe9+AqUm8URNzRd8UIVFtEYIgvsbBGyze+h+Ek25WZ8HwT8jtaQ==" saltValue="jsRjXTxX2Wg98SkeJIWwlA==" spinCount="100000" sheet="1" objects="1" scenarios="1" formatColumns="0" formatRows="0"/>
  <mergeCells count="16">
    <mergeCell ref="D5:K5"/>
    <mergeCell ref="E23:R23"/>
    <mergeCell ref="S7:S8"/>
    <mergeCell ref="D7:R7"/>
    <mergeCell ref="E8:F8"/>
    <mergeCell ref="H8:I8"/>
    <mergeCell ref="L8:M8"/>
    <mergeCell ref="D12:D18"/>
    <mergeCell ref="E12:R12"/>
    <mergeCell ref="AC12:AC18"/>
    <mergeCell ref="E13:P13"/>
    <mergeCell ref="U13:U15"/>
    <mergeCell ref="V13:V15"/>
    <mergeCell ref="E16:P16"/>
    <mergeCell ref="U16:U18"/>
    <mergeCell ref="V16:V18"/>
  </mergeCells>
  <pageMargins left="0.7" right="0.7" top="0.75" bottom="0.75" header="0.3" footer="0.3"/>
  <pageSetup paperSize="9" orientation="portrait" r:id="rId1"/>
  <customProperties>
    <customPr name="_pios_id" r:id="rId2"/>
  </customProperties>
  <drawing r:id="rId3"/>
  <legacy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0" tint="-0.249977111117893"/>
  </sheetPr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17" t="s">
        <v>244</v>
      </c>
      <c r="E5" s="817"/>
      <c r="F5" s="817"/>
      <c r="G5" s="817"/>
      <c r="H5" s="237"/>
    </row>
    <row r="6" spans="1:21" s="394" customFormat="1" ht="0.95" customHeight="1">
      <c r="A6" s="395"/>
      <c r="C6" s="709"/>
      <c r="D6" s="818"/>
      <c r="E6" s="818"/>
      <c r="F6" s="818"/>
      <c r="G6" s="818"/>
      <c r="H6" s="528"/>
    </row>
    <row r="7" spans="1:21" s="715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19" t="s">
        <v>236</v>
      </c>
      <c r="E8" s="820"/>
      <c r="F8" s="820"/>
      <c r="G8" s="821"/>
      <c r="U8" s="259"/>
    </row>
    <row r="9" spans="1:21" ht="11.25" customHeight="1">
      <c r="D9" s="822" t="s">
        <v>225</v>
      </c>
      <c r="E9" s="822"/>
      <c r="F9" s="822"/>
      <c r="G9" s="823" t="s">
        <v>226</v>
      </c>
    </row>
    <row r="10" spans="1:21" ht="11.25" customHeight="1">
      <c r="A10" s="635" t="s">
        <v>459</v>
      </c>
      <c r="D10" s="725" t="s">
        <v>25</v>
      </c>
      <c r="E10" s="330"/>
      <c r="F10" s="331" t="s">
        <v>215</v>
      </c>
      <c r="G10" s="824"/>
    </row>
    <row r="11" spans="1:21" ht="12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>
      <c r="D12" s="726">
        <v>1</v>
      </c>
      <c r="E12" s="336" t="s">
        <v>245</v>
      </c>
      <c r="F12" s="354" t="str">
        <f>IF(form_up_date="","",form_up_date)</f>
        <v>27.04.2023</v>
      </c>
      <c r="G12" s="356" t="s">
        <v>246</v>
      </c>
    </row>
    <row r="13" spans="1:21" ht="45">
      <c r="D13" s="726" t="s">
        <v>257</v>
      </c>
      <c r="E13" s="336" t="s">
        <v>247</v>
      </c>
      <c r="F13" s="354" t="s">
        <v>1150</v>
      </c>
      <c r="G13" s="337" t="s">
        <v>318</v>
      </c>
    </row>
    <row r="14" spans="1:21" ht="22.5">
      <c r="D14" s="726" t="s">
        <v>258</v>
      </c>
      <c r="E14" s="336" t="s">
        <v>248</v>
      </c>
      <c r="F14" s="354" t="s">
        <v>767</v>
      </c>
      <c r="G14" s="356" t="s">
        <v>249</v>
      </c>
    </row>
    <row r="15" spans="1:21" ht="22.5">
      <c r="D15" s="726" t="s">
        <v>259</v>
      </c>
      <c r="E15" s="336" t="s">
        <v>250</v>
      </c>
      <c r="F15" s="355" t="s">
        <v>251</v>
      </c>
      <c r="G15" s="337"/>
    </row>
    <row r="16" spans="1:21">
      <c r="D16" s="335" t="str">
        <f>D15&amp;".1"</f>
        <v>4.1.1</v>
      </c>
      <c r="E16" s="338" t="s">
        <v>3</v>
      </c>
      <c r="F16" s="354" t="str">
        <f>IF(region_name="","",region_name)</f>
        <v>Костромская область</v>
      </c>
      <c r="G16" s="356" t="s">
        <v>252</v>
      </c>
    </row>
    <row r="17" spans="4:7" ht="22.5">
      <c r="D17" s="726" t="s">
        <v>260</v>
      </c>
      <c r="E17" s="339" t="s">
        <v>253</v>
      </c>
      <c r="F17" s="354" t="s">
        <v>1744</v>
      </c>
      <c r="G17" s="357" t="s">
        <v>254</v>
      </c>
    </row>
    <row r="18" spans="4:7" ht="56.25">
      <c r="D18" s="726" t="s">
        <v>261</v>
      </c>
      <c r="E18" s="340" t="s">
        <v>255</v>
      </c>
      <c r="F18" s="354" t="s">
        <v>1751</v>
      </c>
      <c r="G18" s="347" t="s">
        <v>317</v>
      </c>
    </row>
    <row r="19" spans="4:7">
      <c r="D19" s="341"/>
      <c r="E19" s="342"/>
      <c r="F19" s="343"/>
      <c r="G19" s="344"/>
    </row>
    <row r="20" spans="4:7">
      <c r="D20" s="345"/>
      <c r="E20" s="816" t="s">
        <v>256</v>
      </c>
      <c r="F20" s="816"/>
      <c r="G20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8"/>
  <dimension ref="A1:J23"/>
  <sheetViews>
    <sheetView showGridLines="0" topLeftCell="E2" zoomScale="60" zoomScaleNormal="60" workbookViewId="0">
      <selection activeCell="G13" sqref="G13"/>
    </sheetView>
  </sheetViews>
  <sheetFormatPr defaultColWidth="10.5703125" defaultRowHeight="11.25"/>
  <cols>
    <col min="1" max="1" width="9.140625" style="15" hidden="1" customWidth="1"/>
    <col min="2" max="2" width="9.140625" style="191" hidden="1" customWidth="1"/>
    <col min="3" max="3" width="3.7109375" style="33" customWidth="1"/>
    <col min="4" max="4" width="6.28515625" style="33" bestFit="1" customWidth="1"/>
    <col min="5" max="5" width="69.85546875" style="33" customWidth="1"/>
    <col min="6" max="6" width="12" style="33" bestFit="1" customWidth="1"/>
    <col min="7" max="7" width="39.5703125" style="33" customWidth="1"/>
    <col min="8" max="8" width="39.5703125" style="633" customWidth="1"/>
    <col min="9" max="9" width="93.42578125" style="33" customWidth="1"/>
    <col min="10" max="10" width="3.7109375" style="33" customWidth="1"/>
    <col min="11" max="16384" width="10.5703125" style="33"/>
  </cols>
  <sheetData>
    <row r="1" spans="1:10" s="191" customFormat="1" hidden="1">
      <c r="A1" s="15"/>
      <c r="G1" s="191">
        <v>4</v>
      </c>
      <c r="H1" s="637"/>
      <c r="I1" s="191">
        <v>5</v>
      </c>
    </row>
    <row r="2" spans="1:10" ht="3" customHeight="1"/>
    <row r="3" spans="1:10" ht="26.1" customHeight="1">
      <c r="D3" s="849" t="s">
        <v>750</v>
      </c>
      <c r="E3" s="850"/>
      <c r="F3" s="851"/>
    </row>
    <row r="4" spans="1:10" ht="12.75" hidden="1">
      <c r="C4" s="87"/>
      <c r="D4" s="12"/>
      <c r="E4" s="12"/>
      <c r="F4" s="12"/>
      <c r="G4" s="12"/>
      <c r="H4" s="12"/>
      <c r="I4" s="12"/>
    </row>
    <row r="5" spans="1:10" hidden="1">
      <c r="C5" s="87"/>
      <c r="D5" s="69"/>
      <c r="E5" s="69"/>
      <c r="F5" s="69"/>
      <c r="G5" s="69"/>
      <c r="H5" s="69"/>
      <c r="I5" s="69"/>
    </row>
    <row r="6" spans="1:10" ht="3" customHeight="1">
      <c r="C6" s="87"/>
      <c r="D6" s="87"/>
      <c r="E6" s="382"/>
      <c r="F6" s="399"/>
      <c r="G6" s="858">
        <v>22</v>
      </c>
      <c r="H6" s="858"/>
    </row>
    <row r="7" spans="1:10" ht="11.25" customHeight="1">
      <c r="D7" s="771" t="s">
        <v>225</v>
      </c>
      <c r="E7" s="771"/>
      <c r="F7" s="771"/>
      <c r="G7" s="771"/>
      <c r="H7" s="771"/>
      <c r="I7" s="852" t="s">
        <v>226</v>
      </c>
      <c r="J7" s="87"/>
    </row>
    <row r="8" spans="1:10" s="474" customFormat="1" ht="114.95" customHeight="1">
      <c r="A8" s="479"/>
      <c r="B8" s="478"/>
      <c r="D8" s="771" t="s">
        <v>25</v>
      </c>
      <c r="E8" s="830" t="s">
        <v>333</v>
      </c>
      <c r="F8" s="830" t="s">
        <v>154</v>
      </c>
      <c r="G8" s="856" t="s">
        <v>1750</v>
      </c>
      <c r="H8" s="857"/>
      <c r="I8" s="853"/>
      <c r="J8" s="476"/>
    </row>
    <row r="9" spans="1:10" s="87" customFormat="1">
      <c r="A9" s="855"/>
      <c r="B9" s="855"/>
      <c r="C9" s="439"/>
      <c r="D9" s="771"/>
      <c r="E9" s="830"/>
      <c r="F9" s="830"/>
      <c r="G9" s="568" t="s">
        <v>215</v>
      </c>
      <c r="H9" s="568" t="s">
        <v>231</v>
      </c>
      <c r="I9" s="854"/>
      <c r="J9" s="440"/>
    </row>
    <row r="10" spans="1:10" ht="10.5" customHeight="1">
      <c r="D10" s="89" t="s">
        <v>26</v>
      </c>
      <c r="E10" s="89" t="s">
        <v>0</v>
      </c>
      <c r="F10" s="89" t="s">
        <v>1</v>
      </c>
      <c r="G10" s="236" t="str">
        <f>G1&amp;".1"</f>
        <v>4.1</v>
      </c>
      <c r="H10" s="236" t="str">
        <f>G1&amp;".2"</f>
        <v>4.2</v>
      </c>
      <c r="I10" s="236"/>
    </row>
    <row r="11" spans="1:10" ht="22.5">
      <c r="D11" s="577">
        <v>1</v>
      </c>
      <c r="E11" s="643" t="s">
        <v>689</v>
      </c>
      <c r="F11" s="487" t="s">
        <v>464</v>
      </c>
      <c r="G11" s="641">
        <v>0</v>
      </c>
      <c r="H11" s="701"/>
      <c r="I11" s="324" t="s">
        <v>690</v>
      </c>
      <c r="J11" s="459"/>
    </row>
    <row r="12" spans="1:10" s="633" customFormat="1" ht="22.5">
      <c r="A12" s="638"/>
      <c r="B12" s="637"/>
      <c r="D12" s="577" t="s">
        <v>0</v>
      </c>
      <c r="E12" s="643" t="s">
        <v>691</v>
      </c>
      <c r="F12" s="487" t="s">
        <v>692</v>
      </c>
      <c r="G12" s="641">
        <v>0</v>
      </c>
      <c r="H12" s="700"/>
      <c r="I12" s="324" t="s">
        <v>693</v>
      </c>
      <c r="J12" s="459"/>
    </row>
    <row r="13" spans="1:10" ht="78.75">
      <c r="D13" s="577" t="s">
        <v>1</v>
      </c>
      <c r="E13" s="643" t="s">
        <v>694</v>
      </c>
      <c r="F13" s="487" t="s">
        <v>416</v>
      </c>
      <c r="G13" s="736" t="s">
        <v>1752</v>
      </c>
      <c r="H13" s="700"/>
      <c r="I13" s="324" t="s">
        <v>696</v>
      </c>
      <c r="J13" s="459"/>
    </row>
    <row r="14" spans="1:10" s="633" customFormat="1" ht="22.5" hidden="1">
      <c r="A14" s="638"/>
      <c r="B14" s="637"/>
      <c r="D14" s="577" t="s">
        <v>2</v>
      </c>
      <c r="E14" s="643" t="s">
        <v>695</v>
      </c>
      <c r="F14" s="487" t="s">
        <v>416</v>
      </c>
      <c r="G14" s="487" t="s">
        <v>416</v>
      </c>
      <c r="H14" s="654" t="s">
        <v>416</v>
      </c>
      <c r="I14" s="324" t="s">
        <v>702</v>
      </c>
      <c r="J14" s="459"/>
    </row>
    <row r="15" spans="1:10" s="474" customFormat="1" ht="22.5" hidden="1">
      <c r="A15" s="479"/>
      <c r="B15" s="478"/>
      <c r="D15" s="577" t="s">
        <v>259</v>
      </c>
      <c r="E15" s="642" t="s">
        <v>697</v>
      </c>
      <c r="F15" s="487" t="s">
        <v>700</v>
      </c>
      <c r="G15" s="653"/>
      <c r="H15" s="655"/>
      <c r="I15" s="324"/>
      <c r="J15" s="459"/>
    </row>
    <row r="16" spans="1:10" s="474" customFormat="1" ht="22.5" hidden="1">
      <c r="A16" s="479"/>
      <c r="B16" s="478"/>
      <c r="D16" s="577" t="s">
        <v>443</v>
      </c>
      <c r="E16" s="642" t="s">
        <v>698</v>
      </c>
      <c r="F16" s="487" t="s">
        <v>468</v>
      </c>
      <c r="G16" s="653"/>
      <c r="H16" s="655"/>
      <c r="I16" s="324"/>
      <c r="J16" s="459"/>
    </row>
    <row r="17" spans="1:10" s="474" customFormat="1" ht="33.75" hidden="1">
      <c r="A17" s="479"/>
      <c r="B17" s="478"/>
      <c r="D17" s="577" t="s">
        <v>466</v>
      </c>
      <c r="E17" s="642" t="s">
        <v>699</v>
      </c>
      <c r="F17" s="487" t="s">
        <v>421</v>
      </c>
      <c r="G17" s="653"/>
      <c r="H17" s="655"/>
      <c r="I17" s="324"/>
      <c r="J17" s="459"/>
    </row>
    <row r="18" spans="1:10" s="474" customFormat="1" ht="45">
      <c r="A18" s="479"/>
      <c r="B18" s="478"/>
      <c r="D18" s="577" t="s">
        <v>12</v>
      </c>
      <c r="E18" s="643" t="s">
        <v>701</v>
      </c>
      <c r="F18" s="487" t="s">
        <v>388</v>
      </c>
      <c r="G18" s="641">
        <v>0</v>
      </c>
      <c r="H18" s="700"/>
      <c r="I18" s="324" t="s">
        <v>703</v>
      </c>
      <c r="J18" s="459"/>
    </row>
    <row r="19" spans="1:10" ht="22.5">
      <c r="D19" s="577" t="s">
        <v>13</v>
      </c>
      <c r="E19" s="643" t="s">
        <v>467</v>
      </c>
      <c r="F19" s="577" t="s">
        <v>468</v>
      </c>
      <c r="G19" s="641">
        <v>0</v>
      </c>
      <c r="H19" s="700"/>
      <c r="I19" s="324" t="s">
        <v>704</v>
      </c>
      <c r="J19" s="459"/>
    </row>
    <row r="20" spans="1:10">
      <c r="E20" s="441"/>
      <c r="F20" s="174"/>
      <c r="G20" s="174"/>
      <c r="H20" s="174"/>
      <c r="I20" s="174"/>
    </row>
    <row r="21" spans="1:10" ht="12.75">
      <c r="D21" s="659">
        <v>1</v>
      </c>
      <c r="E21" s="658" t="s">
        <v>751</v>
      </c>
    </row>
    <row r="22" spans="1:10" s="633" customFormat="1">
      <c r="A22" s="638"/>
      <c r="B22" s="637"/>
      <c r="D22" s="657"/>
      <c r="E22" s="658" t="s">
        <v>752</v>
      </c>
    </row>
    <row r="23" spans="1:10">
      <c r="D23" s="657"/>
      <c r="E23" s="658"/>
    </row>
  </sheetData>
  <sheetProtection algorithmName="SHA-512" hashValue="AzjWkNGlzf0qJ16erS6rWOC85OpQTUawJi66UdxSKRN/GwYaFO/5WghqBsy+v0jREFWvpvTYIgrcB1uRaqbwLA==" saltValue="cGcPMLWRqDhZy9TGzfN+jA==" spinCount="100000" sheet="1" objects="1" scenarios="1" formatColumns="0" formatRows="0"/>
  <mergeCells count="9">
    <mergeCell ref="D3:F3"/>
    <mergeCell ref="I7:I9"/>
    <mergeCell ref="A9:B9"/>
    <mergeCell ref="D8:D9"/>
    <mergeCell ref="E8:E9"/>
    <mergeCell ref="F8:F9"/>
    <mergeCell ref="G8:H8"/>
    <mergeCell ref="D7:H7"/>
    <mergeCell ref="G6:H6"/>
  </mergeCells>
  <dataValidations count="4">
    <dataValidation type="decimal" allowBlank="1" showErrorMessage="1" errorTitle="Ошибка" error="Допускается ввод только неотрицательных чисел!" sqref="G15:G17 G19 G11:G12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5:H19 H11:H13">
      <formula1>900</formula1>
    </dataValidation>
    <dataValidation type="decimal" allowBlank="1" showErrorMessage="1" errorTitle="Ошибка" error="Введите значение от 0 до 100%" sqref="G18">
      <formula1>0</formula1>
      <formula2>100</formula2>
    </dataValidation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G13">
      <formula1>"Не утверждены"</formula1>
    </dataValidation>
  </dataValidations>
  <pageMargins left="0.7" right="0.7" top="0.75" bottom="0.75" header="0.3" footer="0.3"/>
  <pageSetup paperSize="9" orientation="portrait" r:id="rId1"/>
  <customProperties>
    <customPr name="_pios_id" r:id="rId2"/>
  </customProperties>
  <drawing r:id="rId3"/>
  <legacy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0" tint="-0.249977111117893"/>
  </sheetPr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17" t="s">
        <v>244</v>
      </c>
      <c r="E5" s="817"/>
      <c r="F5" s="817"/>
      <c r="G5" s="817"/>
      <c r="H5" s="237"/>
    </row>
    <row r="6" spans="1:21" s="394" customFormat="1" ht="0.95" customHeight="1">
      <c r="A6" s="395"/>
      <c r="C6" s="709"/>
      <c r="D6" s="818"/>
      <c r="E6" s="818"/>
      <c r="F6" s="818"/>
      <c r="G6" s="818"/>
      <c r="H6" s="528"/>
    </row>
    <row r="7" spans="1:21" s="715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19" t="s">
        <v>236</v>
      </c>
      <c r="E8" s="820"/>
      <c r="F8" s="820"/>
      <c r="G8" s="821"/>
      <c r="U8" s="259"/>
    </row>
    <row r="9" spans="1:21" ht="11.25" customHeight="1">
      <c r="D9" s="822" t="s">
        <v>225</v>
      </c>
      <c r="E9" s="822"/>
      <c r="F9" s="822"/>
      <c r="G9" s="823" t="s">
        <v>226</v>
      </c>
    </row>
    <row r="10" spans="1:21" ht="11.25" customHeight="1">
      <c r="A10" s="635" t="s">
        <v>459</v>
      </c>
      <c r="D10" s="725" t="s">
        <v>25</v>
      </c>
      <c r="E10" s="330"/>
      <c r="F10" s="331" t="s">
        <v>215</v>
      </c>
      <c r="G10" s="824"/>
    </row>
    <row r="11" spans="1:21" ht="12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>
      <c r="D12" s="726">
        <v>1</v>
      </c>
      <c r="E12" s="336" t="s">
        <v>245</v>
      </c>
      <c r="F12" s="354" t="str">
        <f>IF(form_up_date="","",form_up_date)</f>
        <v>27.04.2023</v>
      </c>
      <c r="G12" s="356" t="s">
        <v>246</v>
      </c>
    </row>
    <row r="13" spans="1:21" ht="45">
      <c r="D13" s="726" t="s">
        <v>257</v>
      </c>
      <c r="E13" s="336" t="s">
        <v>247</v>
      </c>
      <c r="F13" s="354" t="s">
        <v>1150</v>
      </c>
      <c r="G13" s="337" t="s">
        <v>318</v>
      </c>
    </row>
    <row r="14" spans="1:21" ht="22.5">
      <c r="D14" s="726" t="s">
        <v>258</v>
      </c>
      <c r="E14" s="336" t="s">
        <v>248</v>
      </c>
      <c r="F14" s="354" t="s">
        <v>767</v>
      </c>
      <c r="G14" s="356" t="s">
        <v>249</v>
      </c>
    </row>
    <row r="15" spans="1:21" ht="22.5">
      <c r="D15" s="726" t="s">
        <v>259</v>
      </c>
      <c r="E15" s="336" t="s">
        <v>250</v>
      </c>
      <c r="F15" s="355" t="s">
        <v>251</v>
      </c>
      <c r="G15" s="337"/>
    </row>
    <row r="16" spans="1:21">
      <c r="D16" s="335" t="str">
        <f>D15&amp;".1"</f>
        <v>4.1.1</v>
      </c>
      <c r="E16" s="338" t="s">
        <v>3</v>
      </c>
      <c r="F16" s="354" t="str">
        <f>IF(region_name="","",region_name)</f>
        <v>Костромская область</v>
      </c>
      <c r="G16" s="356" t="s">
        <v>252</v>
      </c>
    </row>
    <row r="17" spans="4:7" ht="22.5">
      <c r="D17" s="726" t="s">
        <v>260</v>
      </c>
      <c r="E17" s="339" t="s">
        <v>253</v>
      </c>
      <c r="F17" s="354" t="s">
        <v>1744</v>
      </c>
      <c r="G17" s="357" t="s">
        <v>254</v>
      </c>
    </row>
    <row r="18" spans="4:7" ht="56.25">
      <c r="D18" s="726" t="s">
        <v>261</v>
      </c>
      <c r="E18" s="340" t="s">
        <v>255</v>
      </c>
      <c r="F18" s="354" t="s">
        <v>1751</v>
      </c>
      <c r="G18" s="347" t="s">
        <v>317</v>
      </c>
    </row>
    <row r="19" spans="4:7">
      <c r="D19" s="341"/>
      <c r="E19" s="342"/>
      <c r="F19" s="343"/>
      <c r="G19" s="344"/>
    </row>
    <row r="20" spans="4:7">
      <c r="D20" s="345"/>
      <c r="E20" s="816" t="s">
        <v>256</v>
      </c>
      <c r="F20" s="816"/>
      <c r="G20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6"/>
  <dimension ref="A1:N100"/>
  <sheetViews>
    <sheetView showGridLines="0" topLeftCell="D4" zoomScaleNormal="100" workbookViewId="0"/>
  </sheetViews>
  <sheetFormatPr defaultColWidth="10.5703125" defaultRowHeight="11.25"/>
  <cols>
    <col min="1" max="1" width="8" style="191" hidden="1" customWidth="1"/>
    <col min="2" max="2" width="4.140625" style="15" hidden="1" customWidth="1"/>
    <col min="3" max="3" width="2" style="191" hidden="1" customWidth="1"/>
    <col min="4" max="4" width="3.7109375" style="191" customWidth="1"/>
    <col min="5" max="5" width="3.7109375" style="33" customWidth="1"/>
    <col min="6" max="6" width="7.7109375" style="33" customWidth="1"/>
    <col min="7" max="7" width="49.140625" style="33" customWidth="1"/>
    <col min="8" max="8" width="14" style="33" customWidth="1"/>
    <col min="9" max="9" width="25.7109375" style="33" customWidth="1"/>
    <col min="10" max="10" width="25.7109375" style="33" hidden="1" customWidth="1"/>
    <col min="11" max="11" width="12.5703125" style="33" customWidth="1"/>
    <col min="12" max="12" width="1.7109375" style="33" hidden="1" customWidth="1"/>
    <col min="13" max="13" width="139.7109375" style="33" customWidth="1"/>
    <col min="14" max="74" width="24.85546875" style="33" customWidth="1"/>
    <col min="75" max="16384" width="10.5703125" style="33"/>
  </cols>
  <sheetData>
    <row r="1" spans="1:14" ht="11.25" hidden="1" customHeight="1"/>
    <row r="2" spans="1:14" ht="11.25" hidden="1" customHeight="1"/>
    <row r="3" spans="1:14" ht="11.25" hidden="1" customHeight="1"/>
    <row r="4" spans="1:14" ht="3" customHeight="1">
      <c r="E4" s="87"/>
      <c r="F4" s="87"/>
      <c r="G4" s="87"/>
      <c r="H4" s="87"/>
      <c r="I4" s="88"/>
    </row>
    <row r="5" spans="1:14" ht="16.5" customHeight="1">
      <c r="E5" s="87"/>
      <c r="F5" s="842" t="s">
        <v>707</v>
      </c>
      <c r="G5" s="843"/>
      <c r="H5" s="843"/>
      <c r="I5" s="844"/>
    </row>
    <row r="6" spans="1:14" ht="16.5" customHeight="1">
      <c r="E6" s="87"/>
      <c r="F6" s="87"/>
      <c r="G6" s="382"/>
      <c r="H6" s="382"/>
      <c r="I6" s="526"/>
    </row>
    <row r="7" spans="1:14" ht="18" customHeight="1">
      <c r="E7" s="87"/>
      <c r="F7" s="771" t="s">
        <v>225</v>
      </c>
      <c r="G7" s="771"/>
      <c r="H7" s="771"/>
      <c r="I7" s="771"/>
      <c r="J7" s="771"/>
      <c r="K7" s="771"/>
      <c r="L7" s="771"/>
      <c r="M7" s="771" t="s">
        <v>226</v>
      </c>
    </row>
    <row r="8" spans="1:14" s="474" customFormat="1" hidden="1">
      <c r="A8" s="478"/>
      <c r="B8" s="479"/>
      <c r="C8" s="478"/>
      <c r="D8" s="478"/>
      <c r="E8" s="476"/>
      <c r="F8" s="771" t="s">
        <v>25</v>
      </c>
      <c r="G8" s="830" t="s">
        <v>243</v>
      </c>
      <c r="H8" s="830" t="s">
        <v>154</v>
      </c>
      <c r="I8" s="861"/>
      <c r="J8" s="862"/>
      <c r="K8" s="863"/>
      <c r="L8" s="324"/>
      <c r="M8" s="771"/>
    </row>
    <row r="9" spans="1:14" ht="22.5">
      <c r="F9" s="771"/>
      <c r="G9" s="830"/>
      <c r="H9" s="830"/>
      <c r="I9" s="522" t="s">
        <v>472</v>
      </c>
      <c r="J9" s="522" t="s">
        <v>471</v>
      </c>
      <c r="K9" s="498" t="s">
        <v>363</v>
      </c>
      <c r="L9" s="324"/>
      <c r="M9" s="771"/>
      <c r="N9" s="414"/>
    </row>
    <row r="10" spans="1:14">
      <c r="F10" s="11" t="s">
        <v>26</v>
      </c>
      <c r="G10" s="89" t="s">
        <v>0</v>
      </c>
      <c r="H10" s="89" t="s">
        <v>1</v>
      </c>
      <c r="I10" s="89" t="s">
        <v>2</v>
      </c>
      <c r="J10" s="415" t="s">
        <v>521</v>
      </c>
      <c r="K10" s="559"/>
      <c r="L10" s="416"/>
      <c r="M10" s="525"/>
      <c r="N10" s="414"/>
    </row>
    <row r="11" spans="1:14" ht="22.5">
      <c r="F11" s="417">
        <v>1</v>
      </c>
      <c r="G11" s="418" t="s">
        <v>473</v>
      </c>
      <c r="H11" s="400" t="s">
        <v>251</v>
      </c>
      <c r="I11" s="419"/>
      <c r="J11" s="523"/>
      <c r="K11" s="560"/>
      <c r="L11" s="416"/>
      <c r="M11" s="324"/>
      <c r="N11" s="488"/>
    </row>
    <row r="12" spans="1:14" ht="18.75">
      <c r="F12" s="417">
        <v>2</v>
      </c>
      <c r="G12" s="418" t="s">
        <v>364</v>
      </c>
      <c r="H12" s="400" t="s">
        <v>251</v>
      </c>
      <c r="I12" s="281"/>
      <c r="J12" s="400" t="s">
        <v>251</v>
      </c>
      <c r="K12" s="560"/>
      <c r="L12" s="416"/>
      <c r="M12" s="324" t="s">
        <v>478</v>
      </c>
      <c r="N12" s="488"/>
    </row>
    <row r="13" spans="1:14" s="474" customFormat="1" ht="18.75">
      <c r="A13" s="478"/>
      <c r="B13" s="479"/>
      <c r="C13" s="478"/>
      <c r="D13" s="478"/>
      <c r="F13" s="481" t="s">
        <v>257</v>
      </c>
      <c r="G13" s="483" t="s">
        <v>474</v>
      </c>
      <c r="H13" s="482" t="s">
        <v>251</v>
      </c>
      <c r="I13" s="652"/>
      <c r="J13" s="482" t="s">
        <v>251</v>
      </c>
      <c r="K13" s="560"/>
      <c r="L13" s="480"/>
      <c r="M13" s="324" t="s">
        <v>477</v>
      </c>
      <c r="N13" s="488"/>
    </row>
    <row r="14" spans="1:14" ht="33.75">
      <c r="F14" s="417" t="s">
        <v>1</v>
      </c>
      <c r="G14" s="418" t="s">
        <v>475</v>
      </c>
      <c r="H14" s="400" t="s">
        <v>251</v>
      </c>
      <c r="I14" s="419"/>
      <c r="J14" s="400" t="s">
        <v>251</v>
      </c>
      <c r="K14" s="560"/>
      <c r="L14" s="416"/>
      <c r="M14" s="324" t="s">
        <v>476</v>
      </c>
      <c r="N14" s="488"/>
    </row>
    <row r="15" spans="1:14" ht="22.5">
      <c r="F15" s="417" t="s">
        <v>2</v>
      </c>
      <c r="G15" s="418" t="s">
        <v>479</v>
      </c>
      <c r="H15" s="400" t="s">
        <v>251</v>
      </c>
      <c r="I15" s="523"/>
      <c r="J15" s="400" t="s">
        <v>251</v>
      </c>
      <c r="K15" s="560"/>
      <c r="L15" s="416"/>
      <c r="M15" s="324" t="s">
        <v>480</v>
      </c>
      <c r="N15" s="488"/>
    </row>
    <row r="16" spans="1:14" ht="22.5">
      <c r="F16" s="417" t="s">
        <v>12</v>
      </c>
      <c r="G16" s="418" t="s">
        <v>365</v>
      </c>
      <c r="H16" s="400" t="s">
        <v>251</v>
      </c>
      <c r="I16" s="523"/>
      <c r="J16" s="400" t="s">
        <v>251</v>
      </c>
      <c r="K16" s="560"/>
      <c r="L16" s="416"/>
      <c r="M16" s="324"/>
      <c r="N16" s="488"/>
    </row>
    <row r="17" spans="1:14" ht="22.5">
      <c r="F17" s="417" t="s">
        <v>13</v>
      </c>
      <c r="G17" s="418" t="s">
        <v>481</v>
      </c>
      <c r="H17" s="400" t="s">
        <v>251</v>
      </c>
      <c r="I17" s="713"/>
      <c r="J17" s="281"/>
      <c r="K17" s="560"/>
      <c r="L17" s="416"/>
      <c r="M17" s="324" t="s">
        <v>482</v>
      </c>
      <c r="N17" s="488"/>
    </row>
    <row r="18" spans="1:14" ht="22.5">
      <c r="F18" s="417" t="s">
        <v>31</v>
      </c>
      <c r="G18" s="418" t="s">
        <v>483</v>
      </c>
      <c r="H18" s="400" t="s">
        <v>251</v>
      </c>
      <c r="I18" s="713"/>
      <c r="J18" s="281"/>
      <c r="K18" s="560"/>
      <c r="L18" s="416"/>
      <c r="M18" s="324" t="s">
        <v>484</v>
      </c>
      <c r="N18" s="488"/>
    </row>
    <row r="19" spans="1:14" ht="56.25">
      <c r="F19" s="417" t="s">
        <v>32</v>
      </c>
      <c r="G19" s="418" t="s">
        <v>485</v>
      </c>
      <c r="H19" s="400" t="s">
        <v>418</v>
      </c>
      <c r="I19" s="420">
        <f>SUMIF(List06_flag_year,"y",I20:I26)</f>
        <v>0</v>
      </c>
      <c r="J19" s="420">
        <f>SUMIF(List06_flag_year,"y",J20:J26)</f>
        <v>0</v>
      </c>
      <c r="K19" s="561"/>
      <c r="L19" s="421"/>
      <c r="M19" s="324" t="s">
        <v>486</v>
      </c>
      <c r="N19" s="489"/>
    </row>
    <row r="20" spans="1:14" ht="33.75" hidden="1">
      <c r="B20" s="826" t="s">
        <v>366</v>
      </c>
      <c r="F20" s="417" t="str">
        <f>B20</f>
        <v>8.0</v>
      </c>
      <c r="G20" s="492"/>
      <c r="H20" s="400" t="s">
        <v>418</v>
      </c>
      <c r="I20" s="420">
        <f>SUM(I21:I22)</f>
        <v>0</v>
      </c>
      <c r="J20" s="420">
        <f>SUM(J21:J22)</f>
        <v>0</v>
      </c>
      <c r="K20" s="561" t="s">
        <v>61</v>
      </c>
      <c r="L20" s="421"/>
      <c r="M20" s="324" t="s">
        <v>487</v>
      </c>
      <c r="N20" s="489"/>
    </row>
    <row r="21" spans="1:14" ht="45" hidden="1">
      <c r="B21" s="826"/>
      <c r="C21" s="191">
        <v>1</v>
      </c>
      <c r="F21" s="422" t="str">
        <f>B20&amp;"."&amp;C21</f>
        <v>8.0.1</v>
      </c>
      <c r="G21" s="520"/>
      <c r="H21" s="423" t="s">
        <v>418</v>
      </c>
      <c r="I21" s="486"/>
      <c r="J21" s="5"/>
      <c r="K21" s="561" t="s">
        <v>367</v>
      </c>
      <c r="L21" s="421"/>
      <c r="M21" s="324" t="s">
        <v>488</v>
      </c>
      <c r="N21" s="489"/>
    </row>
    <row r="22" spans="1:14" ht="18.75" hidden="1">
      <c r="B22" s="826"/>
      <c r="F22" s="424"/>
      <c r="G22" s="425" t="s">
        <v>368</v>
      </c>
      <c r="H22" s="426"/>
      <c r="I22" s="427"/>
      <c r="J22" s="427"/>
      <c r="K22" s="562"/>
      <c r="L22" s="421"/>
      <c r="M22" s="324"/>
      <c r="N22" s="489"/>
    </row>
    <row r="23" spans="1:14" ht="33.75">
      <c r="B23" s="826" t="s">
        <v>369</v>
      </c>
      <c r="D23" s="169"/>
      <c r="F23" s="428" t="str">
        <f>B23</f>
        <v>8.1</v>
      </c>
      <c r="G23" s="492"/>
      <c r="H23" s="429" t="s">
        <v>418</v>
      </c>
      <c r="I23" s="430">
        <f>SUM(I24:I25)</f>
        <v>0</v>
      </c>
      <c r="J23" s="420">
        <f>SUM(J24:J25)</f>
        <v>0</v>
      </c>
      <c r="K23" s="561" t="s">
        <v>61</v>
      </c>
      <c r="L23" s="421"/>
      <c r="M23" s="324" t="s">
        <v>487</v>
      </c>
      <c r="N23" s="489"/>
    </row>
    <row r="24" spans="1:14" ht="45">
      <c r="B24" s="826"/>
      <c r="C24" s="191">
        <v>1</v>
      </c>
      <c r="F24" s="431" t="str">
        <f>B23&amp;"."&amp;C24</f>
        <v>8.1.1</v>
      </c>
      <c r="G24" s="520"/>
      <c r="H24" s="400" t="s">
        <v>418</v>
      </c>
      <c r="I24" s="486"/>
      <c r="J24" s="5"/>
      <c r="K24" s="561" t="s">
        <v>367</v>
      </c>
      <c r="L24" s="421"/>
      <c r="M24" s="324" t="s">
        <v>488</v>
      </c>
      <c r="N24" s="489"/>
    </row>
    <row r="25" spans="1:14" ht="18.75">
      <c r="B25" s="826"/>
      <c r="F25" s="432"/>
      <c r="G25" s="425" t="s">
        <v>368</v>
      </c>
      <c r="H25" s="426"/>
      <c r="I25" s="427"/>
      <c r="J25" s="427"/>
      <c r="K25" s="562"/>
      <c r="L25" s="421"/>
      <c r="M25" s="324"/>
      <c r="N25" s="489"/>
    </row>
    <row r="26" spans="1:14" ht="18.75">
      <c r="F26" s="507"/>
      <c r="G26" s="497" t="s">
        <v>370</v>
      </c>
      <c r="H26" s="497"/>
      <c r="I26" s="496"/>
      <c r="J26" s="496"/>
      <c r="K26" s="562"/>
      <c r="L26" s="434"/>
      <c r="M26" s="324"/>
      <c r="N26" s="489"/>
    </row>
    <row r="27" spans="1:14" ht="18.75">
      <c r="F27" s="328" t="s">
        <v>349</v>
      </c>
      <c r="G27" s="504" t="s">
        <v>371</v>
      </c>
      <c r="H27" s="503" t="s">
        <v>251</v>
      </c>
      <c r="I27" s="503" t="s">
        <v>251</v>
      </c>
      <c r="J27" s="503" t="s">
        <v>251</v>
      </c>
      <c r="K27" s="563"/>
      <c r="L27" s="434"/>
      <c r="M27" s="324"/>
      <c r="N27" s="489"/>
    </row>
    <row r="28" spans="1:14" ht="18.75">
      <c r="A28" s="435"/>
      <c r="B28" s="435"/>
      <c r="F28" s="328" t="s">
        <v>372</v>
      </c>
      <c r="G28" s="505" t="s">
        <v>373</v>
      </c>
      <c r="H28" s="503" t="s">
        <v>251</v>
      </c>
      <c r="I28" s="503" t="s">
        <v>251</v>
      </c>
      <c r="J28" s="503" t="s">
        <v>251</v>
      </c>
      <c r="K28" s="563"/>
      <c r="L28" s="434"/>
      <c r="M28" s="324"/>
      <c r="N28" s="489"/>
    </row>
    <row r="29" spans="1:14" ht="18.75">
      <c r="A29" s="435"/>
      <c r="B29" s="435"/>
      <c r="F29" s="328" t="s">
        <v>375</v>
      </c>
      <c r="G29" s="506" t="s">
        <v>376</v>
      </c>
      <c r="H29" s="503" t="s">
        <v>374</v>
      </c>
      <c r="I29" s="512"/>
      <c r="J29" s="512"/>
      <c r="K29" s="563"/>
      <c r="L29" s="434"/>
      <c r="M29" s="324"/>
      <c r="N29" s="489"/>
    </row>
    <row r="30" spans="1:14" ht="18.75">
      <c r="A30" s="435"/>
      <c r="B30" s="435"/>
      <c r="F30" s="328" t="s">
        <v>377</v>
      </c>
      <c r="G30" s="506" t="s">
        <v>378</v>
      </c>
      <c r="H30" s="503" t="s">
        <v>374</v>
      </c>
      <c r="I30" s="512"/>
      <c r="J30" s="512"/>
      <c r="K30" s="563"/>
      <c r="L30" s="434"/>
      <c r="M30" s="324"/>
      <c r="N30" s="489"/>
    </row>
    <row r="31" spans="1:14" ht="18.75">
      <c r="A31" s="435"/>
      <c r="B31" s="435"/>
      <c r="F31" s="328" t="s">
        <v>379</v>
      </c>
      <c r="G31" s="505" t="s">
        <v>380</v>
      </c>
      <c r="H31" s="503" t="s">
        <v>251</v>
      </c>
      <c r="I31" s="503" t="s">
        <v>251</v>
      </c>
      <c r="J31" s="503" t="s">
        <v>251</v>
      </c>
      <c r="K31" s="563"/>
      <c r="L31" s="434"/>
      <c r="M31" s="324"/>
      <c r="N31" s="446"/>
    </row>
    <row r="32" spans="1:14" ht="22.5">
      <c r="A32" s="435"/>
      <c r="B32" s="435"/>
      <c r="F32" s="328" t="s">
        <v>381</v>
      </c>
      <c r="G32" s="506" t="s">
        <v>376</v>
      </c>
      <c r="H32" s="503" t="s">
        <v>502</v>
      </c>
      <c r="I32" s="512"/>
      <c r="J32" s="512"/>
      <c r="K32" s="563"/>
      <c r="L32" s="434"/>
      <c r="M32" s="324" t="s">
        <v>506</v>
      </c>
      <c r="N32" s="446"/>
    </row>
    <row r="33" spans="1:14" ht="22.5">
      <c r="A33" s="435"/>
      <c r="B33" s="435"/>
      <c r="F33" s="328" t="s">
        <v>382</v>
      </c>
      <c r="G33" s="506" t="s">
        <v>378</v>
      </c>
      <c r="H33" s="503" t="s">
        <v>502</v>
      </c>
      <c r="I33" s="512"/>
      <c r="J33" s="512"/>
      <c r="K33" s="563"/>
      <c r="L33" s="434"/>
      <c r="M33" s="324" t="s">
        <v>708</v>
      </c>
      <c r="N33" s="446"/>
    </row>
    <row r="34" spans="1:14" ht="22.5">
      <c r="A34" s="435"/>
      <c r="B34" s="435"/>
      <c r="F34" s="328" t="s">
        <v>383</v>
      </c>
      <c r="G34" s="505" t="s">
        <v>384</v>
      </c>
      <c r="H34" s="503" t="s">
        <v>251</v>
      </c>
      <c r="I34" s="503" t="s">
        <v>251</v>
      </c>
      <c r="J34" s="503" t="s">
        <v>251</v>
      </c>
      <c r="K34" s="563"/>
      <c r="L34" s="434"/>
      <c r="M34" s="324"/>
      <c r="N34" s="446"/>
    </row>
    <row r="35" spans="1:14" ht="18.75">
      <c r="A35" s="435"/>
      <c r="B35" s="435"/>
      <c r="F35" s="328" t="s">
        <v>385</v>
      </c>
      <c r="G35" s="506" t="s">
        <v>376</v>
      </c>
      <c r="H35" s="503" t="s">
        <v>503</v>
      </c>
      <c r="I35" s="512"/>
      <c r="J35" s="512"/>
      <c r="K35" s="563"/>
      <c r="L35" s="434"/>
      <c r="M35" s="324" t="s">
        <v>507</v>
      </c>
      <c r="N35" s="446"/>
    </row>
    <row r="36" spans="1:14" ht="18.75">
      <c r="A36" s="435"/>
      <c r="B36" s="435"/>
      <c r="F36" s="328" t="s">
        <v>386</v>
      </c>
      <c r="G36" s="506" t="s">
        <v>378</v>
      </c>
      <c r="H36" s="503" t="s">
        <v>503</v>
      </c>
      <c r="I36" s="512"/>
      <c r="J36" s="512"/>
      <c r="K36" s="563"/>
      <c r="L36" s="434"/>
      <c r="M36" s="324" t="s">
        <v>508</v>
      </c>
      <c r="N36" s="446"/>
    </row>
    <row r="37" spans="1:14" ht="18.75">
      <c r="A37" s="435"/>
      <c r="B37" s="435"/>
      <c r="F37" s="328" t="s">
        <v>387</v>
      </c>
      <c r="G37" s="505" t="s">
        <v>504</v>
      </c>
      <c r="H37" s="503" t="s">
        <v>251</v>
      </c>
      <c r="I37" s="503" t="s">
        <v>251</v>
      </c>
      <c r="J37" s="503" t="s">
        <v>251</v>
      </c>
      <c r="K37" s="563"/>
      <c r="L37" s="434"/>
      <c r="M37" s="324"/>
      <c r="N37" s="446"/>
    </row>
    <row r="38" spans="1:14" ht="18.75">
      <c r="A38" s="435"/>
      <c r="B38" s="435"/>
      <c r="F38" s="328" t="s">
        <v>389</v>
      </c>
      <c r="G38" s="506" t="s">
        <v>376</v>
      </c>
      <c r="H38" s="503" t="s">
        <v>388</v>
      </c>
      <c r="I38" s="512"/>
      <c r="J38" s="512"/>
      <c r="K38" s="563"/>
      <c r="L38" s="434"/>
      <c r="M38" s="324" t="s">
        <v>709</v>
      </c>
      <c r="N38" s="446"/>
    </row>
    <row r="39" spans="1:14" ht="18.75">
      <c r="A39" s="435"/>
      <c r="B39" s="435"/>
      <c r="F39" s="328" t="s">
        <v>390</v>
      </c>
      <c r="G39" s="506" t="s">
        <v>378</v>
      </c>
      <c r="H39" s="503" t="s">
        <v>388</v>
      </c>
      <c r="I39" s="512"/>
      <c r="J39" s="512"/>
      <c r="K39" s="563"/>
      <c r="L39" s="434"/>
      <c r="M39" s="324" t="s">
        <v>710</v>
      </c>
      <c r="N39" s="446"/>
    </row>
    <row r="40" spans="1:14" ht="18.75">
      <c r="A40" s="435"/>
      <c r="B40" s="435"/>
      <c r="F40" s="328" t="s">
        <v>391</v>
      </c>
      <c r="G40" s="505" t="s">
        <v>711</v>
      </c>
      <c r="H40" s="503" t="s">
        <v>251</v>
      </c>
      <c r="I40" s="503" t="s">
        <v>251</v>
      </c>
      <c r="J40" s="503" t="s">
        <v>251</v>
      </c>
      <c r="K40" s="563"/>
      <c r="L40" s="434"/>
      <c r="M40" s="324"/>
      <c r="N40" s="446"/>
    </row>
    <row r="41" spans="1:14" ht="18.75">
      <c r="A41" s="435"/>
      <c r="B41" s="435"/>
      <c r="F41" s="328" t="s">
        <v>392</v>
      </c>
      <c r="G41" s="506" t="s">
        <v>376</v>
      </c>
      <c r="H41" s="503" t="s">
        <v>712</v>
      </c>
      <c r="I41" s="512"/>
      <c r="J41" s="512"/>
      <c r="K41" s="563"/>
      <c r="L41" s="434"/>
      <c r="M41" s="324" t="s">
        <v>714</v>
      </c>
      <c r="N41" s="446"/>
    </row>
    <row r="42" spans="1:14" ht="18.75">
      <c r="A42" s="435"/>
      <c r="B42" s="435"/>
      <c r="F42" s="328" t="s">
        <v>393</v>
      </c>
      <c r="G42" s="506" t="s">
        <v>378</v>
      </c>
      <c r="H42" s="503" t="s">
        <v>712</v>
      </c>
      <c r="I42" s="512"/>
      <c r="J42" s="512"/>
      <c r="K42" s="563"/>
      <c r="L42" s="434"/>
      <c r="M42" s="324" t="s">
        <v>715</v>
      </c>
      <c r="N42" s="446"/>
    </row>
    <row r="43" spans="1:14" ht="18.75">
      <c r="A43" s="435"/>
      <c r="B43" s="435"/>
      <c r="F43" s="328" t="s">
        <v>394</v>
      </c>
      <c r="G43" s="505" t="s">
        <v>713</v>
      </c>
      <c r="H43" s="503" t="s">
        <v>251</v>
      </c>
      <c r="I43" s="503" t="s">
        <v>251</v>
      </c>
      <c r="J43" s="503" t="s">
        <v>251</v>
      </c>
      <c r="K43" s="563"/>
      <c r="L43" s="434"/>
      <c r="M43" s="324"/>
      <c r="N43" s="446"/>
    </row>
    <row r="44" spans="1:14" ht="18.75">
      <c r="A44" s="435"/>
      <c r="B44" s="435"/>
      <c r="F44" s="328" t="s">
        <v>395</v>
      </c>
      <c r="G44" s="506" t="s">
        <v>376</v>
      </c>
      <c r="H44" s="639" t="s">
        <v>388</v>
      </c>
      <c r="I44" s="512"/>
      <c r="J44" s="512"/>
      <c r="K44" s="563"/>
      <c r="L44" s="434"/>
      <c r="M44" s="324"/>
      <c r="N44" s="446"/>
    </row>
    <row r="45" spans="1:14" ht="18.75">
      <c r="A45" s="435"/>
      <c r="B45" s="435"/>
      <c r="F45" s="328" t="s">
        <v>396</v>
      </c>
      <c r="G45" s="506" t="s">
        <v>378</v>
      </c>
      <c r="H45" s="639" t="s">
        <v>388</v>
      </c>
      <c r="I45" s="512"/>
      <c r="J45" s="512"/>
      <c r="K45" s="563"/>
      <c r="L45" s="434"/>
      <c r="M45" s="324"/>
      <c r="N45" s="446"/>
    </row>
    <row r="46" spans="1:14" ht="18.75">
      <c r="A46" s="435"/>
      <c r="B46" s="435"/>
      <c r="F46" s="328" t="s">
        <v>397</v>
      </c>
      <c r="G46" s="505" t="s">
        <v>716</v>
      </c>
      <c r="H46" s="503" t="s">
        <v>251</v>
      </c>
      <c r="I46" s="503" t="s">
        <v>251</v>
      </c>
      <c r="J46" s="503" t="s">
        <v>251</v>
      </c>
      <c r="K46" s="563"/>
      <c r="L46" s="434"/>
      <c r="M46" s="324"/>
      <c r="N46" s="446"/>
    </row>
    <row r="47" spans="1:14" ht="18.75">
      <c r="A47" s="435"/>
      <c r="B47" s="435"/>
      <c r="F47" s="328" t="s">
        <v>398</v>
      </c>
      <c r="G47" s="506" t="s">
        <v>376</v>
      </c>
      <c r="H47" s="639" t="s">
        <v>388</v>
      </c>
      <c r="I47" s="512"/>
      <c r="J47" s="512"/>
      <c r="K47" s="563"/>
      <c r="L47" s="434"/>
      <c r="M47" s="324"/>
      <c r="N47" s="446"/>
    </row>
    <row r="48" spans="1:14" ht="18.75">
      <c r="A48" s="435"/>
      <c r="B48" s="435"/>
      <c r="F48" s="328" t="s">
        <v>399</v>
      </c>
      <c r="G48" s="506" t="s">
        <v>378</v>
      </c>
      <c r="H48" s="639" t="s">
        <v>388</v>
      </c>
      <c r="I48" s="512"/>
      <c r="J48" s="512"/>
      <c r="K48" s="563"/>
      <c r="L48" s="434"/>
      <c r="M48" s="324"/>
      <c r="N48" s="446"/>
    </row>
    <row r="49" spans="1:14" ht="22.5">
      <c r="A49" s="435"/>
      <c r="B49" s="435"/>
      <c r="F49" s="328" t="s">
        <v>400</v>
      </c>
      <c r="G49" s="505" t="s">
        <v>717</v>
      </c>
      <c r="H49" s="503" t="s">
        <v>251</v>
      </c>
      <c r="I49" s="503" t="s">
        <v>251</v>
      </c>
      <c r="J49" s="503" t="s">
        <v>251</v>
      </c>
      <c r="K49" s="563"/>
      <c r="L49" s="434"/>
      <c r="M49" s="324"/>
      <c r="N49" s="446"/>
    </row>
    <row r="50" spans="1:14" ht="18.75">
      <c r="A50" s="435"/>
      <c r="B50" s="435"/>
      <c r="F50" s="328" t="s">
        <v>401</v>
      </c>
      <c r="G50" s="506" t="s">
        <v>376</v>
      </c>
      <c r="H50" s="639" t="s">
        <v>388</v>
      </c>
      <c r="I50" s="512"/>
      <c r="J50" s="512"/>
      <c r="K50" s="563"/>
      <c r="L50" s="434"/>
      <c r="M50" s="324"/>
      <c r="N50" s="446"/>
    </row>
    <row r="51" spans="1:14" ht="18.75">
      <c r="A51" s="435"/>
      <c r="B51" s="435"/>
      <c r="F51" s="328" t="s">
        <v>402</v>
      </c>
      <c r="G51" s="506" t="s">
        <v>378</v>
      </c>
      <c r="H51" s="639" t="s">
        <v>388</v>
      </c>
      <c r="I51" s="512"/>
      <c r="J51" s="512"/>
      <c r="K51" s="563"/>
      <c r="L51" s="434"/>
      <c r="M51" s="324"/>
      <c r="N51" s="446"/>
    </row>
    <row r="52" spans="1:14" s="633" customFormat="1" ht="18.75">
      <c r="A52" s="435"/>
      <c r="B52" s="435"/>
      <c r="C52" s="637"/>
      <c r="D52" s="637"/>
      <c r="F52" s="569" t="s">
        <v>403</v>
      </c>
      <c r="G52" s="642" t="s">
        <v>718</v>
      </c>
      <c r="H52" s="639" t="s">
        <v>251</v>
      </c>
      <c r="I52" s="639" t="s">
        <v>251</v>
      </c>
      <c r="J52" s="639" t="s">
        <v>251</v>
      </c>
      <c r="K52" s="563"/>
      <c r="L52" s="434"/>
      <c r="M52" s="324"/>
      <c r="N52" s="446"/>
    </row>
    <row r="53" spans="1:14" s="633" customFormat="1" ht="18.75">
      <c r="A53" s="435"/>
      <c r="B53" s="435"/>
      <c r="C53" s="637"/>
      <c r="D53" s="637"/>
      <c r="F53" s="569" t="s">
        <v>404</v>
      </c>
      <c r="G53" s="636" t="s">
        <v>376</v>
      </c>
      <c r="H53" s="639" t="s">
        <v>388</v>
      </c>
      <c r="I53" s="512"/>
      <c r="J53" s="512"/>
      <c r="K53" s="563"/>
      <c r="L53" s="434"/>
      <c r="M53" s="324"/>
      <c r="N53" s="446"/>
    </row>
    <row r="54" spans="1:14" s="633" customFormat="1" ht="18.75">
      <c r="A54" s="435"/>
      <c r="B54" s="435"/>
      <c r="C54" s="637"/>
      <c r="D54" s="637"/>
      <c r="F54" s="569" t="s">
        <v>405</v>
      </c>
      <c r="G54" s="636" t="s">
        <v>378</v>
      </c>
      <c r="H54" s="639" t="s">
        <v>388</v>
      </c>
      <c r="I54" s="512"/>
      <c r="J54" s="512"/>
      <c r="K54" s="563"/>
      <c r="L54" s="434"/>
      <c r="M54" s="324"/>
      <c r="N54" s="446"/>
    </row>
    <row r="55" spans="1:14" s="633" customFormat="1" ht="22.5">
      <c r="A55" s="435"/>
      <c r="B55" s="435"/>
      <c r="C55" s="637"/>
      <c r="D55" s="637"/>
      <c r="F55" s="569" t="s">
        <v>406</v>
      </c>
      <c r="G55" s="642" t="s">
        <v>407</v>
      </c>
      <c r="H55" s="639" t="s">
        <v>251</v>
      </c>
      <c r="I55" s="639" t="s">
        <v>251</v>
      </c>
      <c r="J55" s="639" t="s">
        <v>251</v>
      </c>
      <c r="K55" s="563"/>
      <c r="L55" s="434"/>
      <c r="M55" s="324"/>
      <c r="N55" s="446"/>
    </row>
    <row r="56" spans="1:14" s="633" customFormat="1" ht="18.75">
      <c r="A56" s="435"/>
      <c r="B56" s="435"/>
      <c r="C56" s="637"/>
      <c r="D56" s="637"/>
      <c r="F56" s="569" t="s">
        <v>408</v>
      </c>
      <c r="G56" s="636" t="s">
        <v>376</v>
      </c>
      <c r="H56" s="639" t="s">
        <v>388</v>
      </c>
      <c r="I56" s="512"/>
      <c r="J56" s="512"/>
      <c r="K56" s="563"/>
      <c r="L56" s="434"/>
      <c r="M56" s="324"/>
      <c r="N56" s="446"/>
    </row>
    <row r="57" spans="1:14" s="633" customFormat="1" ht="18.75">
      <c r="A57" s="435"/>
      <c r="B57" s="435"/>
      <c r="C57" s="637"/>
      <c r="D57" s="637"/>
      <c r="F57" s="569" t="s">
        <v>409</v>
      </c>
      <c r="G57" s="636" t="s">
        <v>378</v>
      </c>
      <c r="H57" s="639" t="s">
        <v>388</v>
      </c>
      <c r="I57" s="512"/>
      <c r="J57" s="512"/>
      <c r="K57" s="563"/>
      <c r="L57" s="434"/>
      <c r="M57" s="324"/>
      <c r="N57" s="446"/>
    </row>
    <row r="58" spans="1:14" s="633" customFormat="1" ht="18.75">
      <c r="A58" s="435"/>
      <c r="B58" s="435"/>
      <c r="C58" s="637"/>
      <c r="D58" s="637"/>
      <c r="F58" s="569" t="s">
        <v>721</v>
      </c>
      <c r="G58" s="642" t="s">
        <v>719</v>
      </c>
      <c r="H58" s="639" t="s">
        <v>251</v>
      </c>
      <c r="I58" s="639" t="s">
        <v>251</v>
      </c>
      <c r="J58" s="639" t="s">
        <v>251</v>
      </c>
      <c r="K58" s="563"/>
      <c r="L58" s="434"/>
      <c r="M58" s="324"/>
      <c r="N58" s="446"/>
    </row>
    <row r="59" spans="1:14" s="633" customFormat="1" ht="18.75">
      <c r="A59" s="435"/>
      <c r="B59" s="435"/>
      <c r="C59" s="637"/>
      <c r="D59" s="637"/>
      <c r="F59" s="569" t="s">
        <v>722</v>
      </c>
      <c r="G59" s="636" t="s">
        <v>376</v>
      </c>
      <c r="H59" s="639" t="s">
        <v>720</v>
      </c>
      <c r="I59" s="512"/>
      <c r="J59" s="512"/>
      <c r="K59" s="563"/>
      <c r="L59" s="434"/>
      <c r="M59" s="324"/>
      <c r="N59" s="446"/>
    </row>
    <row r="60" spans="1:14" s="633" customFormat="1" ht="18.75">
      <c r="A60" s="435"/>
      <c r="B60" s="435"/>
      <c r="C60" s="637"/>
      <c r="D60" s="637"/>
      <c r="F60" s="569" t="s">
        <v>723</v>
      </c>
      <c r="G60" s="636" t="s">
        <v>378</v>
      </c>
      <c r="H60" s="639" t="s">
        <v>720</v>
      </c>
      <c r="I60" s="512"/>
      <c r="J60" s="512"/>
      <c r="K60" s="563"/>
      <c r="L60" s="434"/>
      <c r="M60" s="324"/>
      <c r="N60" s="446"/>
    </row>
    <row r="61" spans="1:14" s="633" customFormat="1" ht="18.75">
      <c r="A61" s="435"/>
      <c r="B61" s="435"/>
      <c r="C61" s="637"/>
      <c r="D61" s="637"/>
      <c r="F61" s="569" t="s">
        <v>724</v>
      </c>
      <c r="G61" s="642" t="s">
        <v>730</v>
      </c>
      <c r="H61" s="639" t="s">
        <v>251</v>
      </c>
      <c r="I61" s="639" t="s">
        <v>251</v>
      </c>
      <c r="J61" s="639" t="s">
        <v>251</v>
      </c>
      <c r="K61" s="563"/>
      <c r="L61" s="434"/>
      <c r="M61" s="324"/>
      <c r="N61" s="446"/>
    </row>
    <row r="62" spans="1:14" s="633" customFormat="1" ht="18.75">
      <c r="A62" s="435"/>
      <c r="B62" s="435"/>
      <c r="C62" s="637"/>
      <c r="D62" s="637"/>
      <c r="F62" s="569" t="s">
        <v>725</v>
      </c>
      <c r="G62" s="636" t="s">
        <v>376</v>
      </c>
      <c r="H62" s="639" t="s">
        <v>731</v>
      </c>
      <c r="I62" s="512"/>
      <c r="J62" s="512"/>
      <c r="K62" s="563"/>
      <c r="L62" s="434"/>
      <c r="M62" s="324"/>
      <c r="N62" s="446"/>
    </row>
    <row r="63" spans="1:14" s="633" customFormat="1" ht="18.75">
      <c r="A63" s="435"/>
      <c r="B63" s="435"/>
      <c r="C63" s="637"/>
      <c r="D63" s="637"/>
      <c r="F63" s="569" t="s">
        <v>726</v>
      </c>
      <c r="G63" s="636" t="s">
        <v>378</v>
      </c>
      <c r="H63" s="639" t="s">
        <v>731</v>
      </c>
      <c r="I63" s="512"/>
      <c r="J63" s="512"/>
      <c r="K63" s="563"/>
      <c r="L63" s="434"/>
      <c r="M63" s="324"/>
      <c r="N63" s="446"/>
    </row>
    <row r="64" spans="1:14" s="633" customFormat="1" ht="18.75">
      <c r="A64" s="435"/>
      <c r="B64" s="435"/>
      <c r="C64" s="637"/>
      <c r="D64" s="637"/>
      <c r="F64" s="569" t="s">
        <v>727</v>
      </c>
      <c r="G64" s="642" t="s">
        <v>732</v>
      </c>
      <c r="H64" s="639" t="s">
        <v>251</v>
      </c>
      <c r="I64" s="639" t="s">
        <v>251</v>
      </c>
      <c r="J64" s="639" t="s">
        <v>251</v>
      </c>
      <c r="K64" s="563"/>
      <c r="L64" s="434"/>
      <c r="M64" s="324"/>
      <c r="N64" s="446"/>
    </row>
    <row r="65" spans="1:14" s="633" customFormat="1" ht="18.75">
      <c r="A65" s="435"/>
      <c r="B65" s="435"/>
      <c r="C65" s="637"/>
      <c r="D65" s="637"/>
      <c r="F65" s="569" t="s">
        <v>728</v>
      </c>
      <c r="G65" s="636" t="s">
        <v>376</v>
      </c>
      <c r="H65" s="639" t="s">
        <v>731</v>
      </c>
      <c r="I65" s="512"/>
      <c r="J65" s="512"/>
      <c r="K65" s="563"/>
      <c r="L65" s="434"/>
      <c r="M65" s="324"/>
      <c r="N65" s="446"/>
    </row>
    <row r="66" spans="1:14" s="633" customFormat="1" ht="18.75">
      <c r="A66" s="435"/>
      <c r="B66" s="435"/>
      <c r="C66" s="637"/>
      <c r="D66" s="637"/>
      <c r="F66" s="569" t="s">
        <v>729</v>
      </c>
      <c r="G66" s="636" t="s">
        <v>378</v>
      </c>
      <c r="H66" s="639" t="s">
        <v>731</v>
      </c>
      <c r="I66" s="512"/>
      <c r="J66" s="512"/>
      <c r="K66" s="563"/>
      <c r="L66" s="434"/>
      <c r="M66" s="324"/>
      <c r="N66" s="446"/>
    </row>
    <row r="67" spans="1:14" ht="18.75">
      <c r="A67" s="435"/>
      <c r="B67" s="435"/>
      <c r="F67" s="328" t="s">
        <v>734</v>
      </c>
      <c r="G67" s="505" t="s">
        <v>733</v>
      </c>
      <c r="H67" s="503" t="s">
        <v>251</v>
      </c>
      <c r="I67" s="503" t="s">
        <v>251</v>
      </c>
      <c r="J67" s="503" t="s">
        <v>251</v>
      </c>
      <c r="K67" s="563"/>
      <c r="L67" s="434"/>
      <c r="M67" s="324"/>
      <c r="N67" s="446"/>
    </row>
    <row r="68" spans="1:14" ht="18.75">
      <c r="A68" s="435"/>
      <c r="B68" s="435"/>
      <c r="F68" s="328" t="s">
        <v>735</v>
      </c>
      <c r="G68" s="506" t="s">
        <v>376</v>
      </c>
      <c r="H68" s="503" t="s">
        <v>465</v>
      </c>
      <c r="I68" s="512"/>
      <c r="J68" s="512"/>
      <c r="K68" s="563"/>
      <c r="L68" s="434"/>
      <c r="M68" s="324" t="s">
        <v>740</v>
      </c>
      <c r="N68" s="446"/>
    </row>
    <row r="69" spans="1:14" ht="18.75">
      <c r="A69" s="435"/>
      <c r="B69" s="435"/>
      <c r="F69" s="569" t="s">
        <v>736</v>
      </c>
      <c r="G69" s="506" t="s">
        <v>378</v>
      </c>
      <c r="H69" s="503" t="s">
        <v>465</v>
      </c>
      <c r="I69" s="512"/>
      <c r="J69" s="512"/>
      <c r="K69" s="563"/>
      <c r="L69" s="434"/>
      <c r="M69" s="324" t="s">
        <v>741</v>
      </c>
      <c r="N69" s="446"/>
    </row>
    <row r="70" spans="1:14" s="633" customFormat="1" ht="18.75">
      <c r="A70" s="435"/>
      <c r="B70" s="435"/>
      <c r="C70" s="637"/>
      <c r="D70" s="637"/>
      <c r="F70" s="569" t="s">
        <v>737</v>
      </c>
      <c r="G70" s="642" t="s">
        <v>689</v>
      </c>
      <c r="H70" s="639" t="s">
        <v>251</v>
      </c>
      <c r="I70" s="639" t="s">
        <v>251</v>
      </c>
      <c r="J70" s="639" t="s">
        <v>251</v>
      </c>
      <c r="K70" s="563"/>
      <c r="L70" s="434"/>
      <c r="M70" s="324"/>
      <c r="N70" s="446"/>
    </row>
    <row r="71" spans="1:14" s="633" customFormat="1" ht="18.75">
      <c r="A71" s="435"/>
      <c r="B71" s="435"/>
      <c r="C71" s="637"/>
      <c r="D71" s="637"/>
      <c r="F71" s="569" t="s">
        <v>738</v>
      </c>
      <c r="G71" s="636" t="s">
        <v>376</v>
      </c>
      <c r="H71" s="639" t="s">
        <v>518</v>
      </c>
      <c r="I71" s="512"/>
      <c r="J71" s="512"/>
      <c r="K71" s="563"/>
      <c r="L71" s="434"/>
      <c r="M71" s="324" t="s">
        <v>742</v>
      </c>
      <c r="N71" s="446"/>
    </row>
    <row r="72" spans="1:14" s="633" customFormat="1" ht="18.75">
      <c r="A72" s="435"/>
      <c r="B72" s="435"/>
      <c r="C72" s="637"/>
      <c r="D72" s="637"/>
      <c r="F72" s="569" t="s">
        <v>739</v>
      </c>
      <c r="G72" s="636" t="s">
        <v>378</v>
      </c>
      <c r="H72" s="639" t="s">
        <v>518</v>
      </c>
      <c r="I72" s="512"/>
      <c r="J72" s="512"/>
      <c r="K72" s="563"/>
      <c r="L72" s="434"/>
      <c r="M72" s="324" t="s">
        <v>743</v>
      </c>
      <c r="N72" s="446"/>
    </row>
    <row r="73" spans="1:14" ht="18.75">
      <c r="A73" s="435"/>
      <c r="B73" s="435"/>
      <c r="F73" s="328" t="s">
        <v>744</v>
      </c>
      <c r="G73" s="505" t="s">
        <v>505</v>
      </c>
      <c r="H73" s="503" t="s">
        <v>251</v>
      </c>
      <c r="I73" s="503" t="s">
        <v>251</v>
      </c>
      <c r="J73" s="503" t="s">
        <v>251</v>
      </c>
      <c r="K73" s="563"/>
      <c r="L73" s="434"/>
      <c r="M73" s="324" t="s">
        <v>509</v>
      </c>
      <c r="N73" s="446"/>
    </row>
    <row r="74" spans="1:14" ht="22.5">
      <c r="A74" s="435"/>
      <c r="B74" s="435"/>
      <c r="F74" s="328" t="s">
        <v>745</v>
      </c>
      <c r="G74" s="506" t="s">
        <v>376</v>
      </c>
      <c r="H74" s="503" t="s">
        <v>519</v>
      </c>
      <c r="I74" s="512"/>
      <c r="J74" s="512"/>
      <c r="K74" s="563"/>
      <c r="L74" s="434"/>
      <c r="M74" s="324" t="s">
        <v>747</v>
      </c>
      <c r="N74" s="446"/>
    </row>
    <row r="75" spans="1:14" ht="22.5">
      <c r="A75" s="435"/>
      <c r="B75" s="435"/>
      <c r="F75" s="569" t="s">
        <v>746</v>
      </c>
      <c r="G75" s="506" t="s">
        <v>378</v>
      </c>
      <c r="H75" s="503" t="s">
        <v>519</v>
      </c>
      <c r="I75" s="512"/>
      <c r="J75" s="512"/>
      <c r="K75" s="563"/>
      <c r="L75" s="434"/>
      <c r="M75" s="324" t="s">
        <v>748</v>
      </c>
      <c r="N75" s="446"/>
    </row>
    <row r="76" spans="1:14" ht="18.75" hidden="1">
      <c r="A76" s="435"/>
      <c r="B76" s="826" t="s">
        <v>744</v>
      </c>
      <c r="F76" s="328" t="str">
        <f>B76</f>
        <v>9.16</v>
      </c>
      <c r="G76" s="511"/>
      <c r="H76" s="712"/>
      <c r="I76" s="503" t="s">
        <v>251</v>
      </c>
      <c r="J76" s="503" t="s">
        <v>251</v>
      </c>
      <c r="K76" s="563"/>
      <c r="L76" s="434"/>
      <c r="M76" s="324"/>
      <c r="N76" s="446"/>
    </row>
    <row r="77" spans="1:14" ht="18.75" hidden="1">
      <c r="A77" s="435"/>
      <c r="B77" s="826"/>
      <c r="F77" s="335" t="str">
        <f>B76&amp;".1"</f>
        <v>9.16.1</v>
      </c>
      <c r="G77" s="506" t="s">
        <v>376</v>
      </c>
      <c r="H77" s="335" t="str">
        <f>IF(H76="","x",H76)</f>
        <v>x</v>
      </c>
      <c r="I77" s="512"/>
      <c r="J77" s="512"/>
      <c r="K77" s="563"/>
      <c r="L77" s="434"/>
      <c r="M77" s="324"/>
      <c r="N77" s="446"/>
    </row>
    <row r="78" spans="1:14" ht="18.75" hidden="1">
      <c r="A78" s="435"/>
      <c r="B78" s="826"/>
      <c r="F78" s="335" t="str">
        <f>B76&amp;".2"</f>
        <v>9.16.2</v>
      </c>
      <c r="G78" s="506" t="s">
        <v>378</v>
      </c>
      <c r="H78" s="335" t="str">
        <f>IF(H76="","x",H76)</f>
        <v>x</v>
      </c>
      <c r="I78" s="512"/>
      <c r="J78" s="512"/>
      <c r="K78" s="563"/>
      <c r="L78" s="434"/>
      <c r="M78" s="324"/>
      <c r="N78" s="446"/>
    </row>
    <row r="79" spans="1:14" ht="18.75">
      <c r="F79" s="495"/>
      <c r="G79" s="494" t="s">
        <v>410</v>
      </c>
      <c r="H79" s="494"/>
      <c r="I79" s="493"/>
      <c r="J79" s="493"/>
      <c r="K79" s="562"/>
      <c r="L79" s="434"/>
      <c r="M79" s="324"/>
      <c r="N79" s="446"/>
    </row>
    <row r="80" spans="1:14" ht="22.5">
      <c r="B80" s="15" t="s">
        <v>411</v>
      </c>
      <c r="F80" s="417" t="s">
        <v>350</v>
      </c>
      <c r="G80" s="418" t="s">
        <v>510</v>
      </c>
      <c r="H80" s="508" t="s">
        <v>251</v>
      </c>
      <c r="I80" s="400" t="s">
        <v>251</v>
      </c>
      <c r="J80" s="400" t="s">
        <v>251</v>
      </c>
      <c r="K80" s="564"/>
      <c r="L80" s="434"/>
      <c r="M80" s="324"/>
      <c r="N80" s="446"/>
    </row>
    <row r="81" spans="1:14" ht="22.5">
      <c r="B81" s="826" t="s">
        <v>412</v>
      </c>
      <c r="F81" s="417" t="str">
        <f>B81</f>
        <v>10.0</v>
      </c>
      <c r="G81" s="436" t="s">
        <v>511</v>
      </c>
      <c r="H81" s="400" t="s">
        <v>418</v>
      </c>
      <c r="I81" s="420">
        <f>SUM(I82:I85)</f>
        <v>0</v>
      </c>
      <c r="J81" s="420">
        <f>SUM(J82:J85)</f>
        <v>0</v>
      </c>
      <c r="K81" s="564"/>
      <c r="L81" s="434"/>
      <c r="M81" s="324" t="s">
        <v>512</v>
      </c>
      <c r="N81" s="446"/>
    </row>
    <row r="82" spans="1:14" ht="18.75">
      <c r="B82" s="826"/>
      <c r="F82" s="431" t="str">
        <f>B81&amp;".1"</f>
        <v>10.0.1</v>
      </c>
      <c r="G82" s="437" t="s">
        <v>57</v>
      </c>
      <c r="H82" s="400" t="s">
        <v>418</v>
      </c>
      <c r="I82" s="420">
        <f t="shared" ref="I82:J85" si="0">SUMIF($G$86:$G$96,$G82,I$86:I$96)</f>
        <v>0</v>
      </c>
      <c r="J82" s="420">
        <f t="shared" si="0"/>
        <v>0</v>
      </c>
      <c r="K82" s="564"/>
      <c r="L82" s="434"/>
      <c r="M82" s="324" t="s">
        <v>514</v>
      </c>
      <c r="N82" s="446"/>
    </row>
    <row r="83" spans="1:14" ht="18.75">
      <c r="B83" s="826"/>
      <c r="F83" s="431" t="str">
        <f>B81&amp;".2"</f>
        <v>10.0.2</v>
      </c>
      <c r="G83" s="437" t="s">
        <v>58</v>
      </c>
      <c r="H83" s="400" t="s">
        <v>418</v>
      </c>
      <c r="I83" s="420">
        <f t="shared" si="0"/>
        <v>0</v>
      </c>
      <c r="J83" s="420">
        <f t="shared" si="0"/>
        <v>0</v>
      </c>
      <c r="K83" s="564"/>
      <c r="L83" s="434"/>
      <c r="M83" s="324" t="s">
        <v>515</v>
      </c>
      <c r="N83" s="446"/>
    </row>
    <row r="84" spans="1:14" ht="18.75">
      <c r="B84" s="826"/>
      <c r="F84" s="431" t="str">
        <f>B81&amp;".3"</f>
        <v>10.0.3</v>
      </c>
      <c r="G84" s="437" t="s">
        <v>59</v>
      </c>
      <c r="H84" s="400" t="s">
        <v>418</v>
      </c>
      <c r="I84" s="420">
        <f t="shared" si="0"/>
        <v>0</v>
      </c>
      <c r="J84" s="420">
        <f t="shared" si="0"/>
        <v>0</v>
      </c>
      <c r="K84" s="564"/>
      <c r="L84" s="434"/>
      <c r="M84" s="324" t="s">
        <v>516</v>
      </c>
      <c r="N84" s="446"/>
    </row>
    <row r="85" spans="1:14" ht="18.75">
      <c r="B85" s="826"/>
      <c r="F85" s="431" t="str">
        <f>B81&amp;".4"</f>
        <v>10.0.4</v>
      </c>
      <c r="G85" s="437" t="s">
        <v>60</v>
      </c>
      <c r="H85" s="400" t="s">
        <v>418</v>
      </c>
      <c r="I85" s="420">
        <f t="shared" si="0"/>
        <v>0</v>
      </c>
      <c r="J85" s="420">
        <f t="shared" si="0"/>
        <v>0</v>
      </c>
      <c r="K85" s="564"/>
      <c r="L85" s="434"/>
      <c r="M85" s="324" t="s">
        <v>517</v>
      </c>
      <c r="N85" s="446"/>
    </row>
    <row r="86" spans="1:14" ht="45" hidden="1">
      <c r="B86" s="826" t="s">
        <v>412</v>
      </c>
      <c r="F86" s="417" t="str">
        <f>B86</f>
        <v>10.0</v>
      </c>
      <c r="G86" s="513"/>
      <c r="H86" s="400" t="s">
        <v>418</v>
      </c>
      <c r="I86" s="420">
        <f>SUM(I87:I90)</f>
        <v>0</v>
      </c>
      <c r="J86" s="420">
        <f>SUM(J87:J90)</f>
        <v>0</v>
      </c>
      <c r="K86" s="564">
        <f>G86</f>
        <v>0</v>
      </c>
      <c r="L86" s="434"/>
      <c r="M86" s="324" t="s">
        <v>513</v>
      </c>
      <c r="N86" s="446"/>
    </row>
    <row r="87" spans="1:14" ht="18.75" hidden="1">
      <c r="A87" s="345"/>
      <c r="B87" s="826"/>
      <c r="F87" s="431" t="str">
        <f>B86&amp;".1"</f>
        <v>10.0.1</v>
      </c>
      <c r="G87" s="509" t="s">
        <v>57</v>
      </c>
      <c r="H87" s="400" t="s">
        <v>418</v>
      </c>
      <c r="I87" s="486"/>
      <c r="J87" s="486"/>
      <c r="K87" s="564"/>
      <c r="L87" s="434"/>
      <c r="M87" s="324"/>
      <c r="N87" s="446"/>
    </row>
    <row r="88" spans="1:14" ht="18.75" hidden="1">
      <c r="B88" s="826"/>
      <c r="F88" s="431" t="str">
        <f>B86&amp;".2"</f>
        <v>10.0.2</v>
      </c>
      <c r="G88" s="509" t="s">
        <v>58</v>
      </c>
      <c r="H88" s="400" t="s">
        <v>418</v>
      </c>
      <c r="I88" s="486"/>
      <c r="J88" s="486"/>
      <c r="K88" s="564"/>
      <c r="L88" s="434"/>
      <c r="M88" s="324"/>
      <c r="N88" s="446"/>
    </row>
    <row r="89" spans="1:14" ht="18.75" hidden="1">
      <c r="B89" s="826"/>
      <c r="F89" s="431" t="str">
        <f>B86&amp;".3"</f>
        <v>10.0.3</v>
      </c>
      <c r="G89" s="509" t="s">
        <v>59</v>
      </c>
      <c r="H89" s="400" t="s">
        <v>418</v>
      </c>
      <c r="I89" s="486"/>
      <c r="J89" s="486"/>
      <c r="K89" s="564"/>
      <c r="L89" s="434"/>
      <c r="M89" s="324"/>
      <c r="N89" s="446"/>
    </row>
    <row r="90" spans="1:14" ht="18.75" hidden="1">
      <c r="B90" s="826"/>
      <c r="F90" s="431" t="str">
        <f>B86&amp;".4"</f>
        <v>10.0.4</v>
      </c>
      <c r="G90" s="509" t="s">
        <v>60</v>
      </c>
      <c r="H90" s="400" t="s">
        <v>418</v>
      </c>
      <c r="I90" s="486"/>
      <c r="J90" s="486"/>
      <c r="K90" s="564"/>
      <c r="L90" s="434"/>
      <c r="M90" s="324"/>
      <c r="N90" s="446"/>
    </row>
    <row r="91" spans="1:14" ht="45">
      <c r="B91" s="826" t="s">
        <v>413</v>
      </c>
      <c r="E91" s="169"/>
      <c r="F91" s="417" t="str">
        <f>B91</f>
        <v>10.1</v>
      </c>
      <c r="G91" s="513"/>
      <c r="H91" s="400" t="s">
        <v>418</v>
      </c>
      <c r="I91" s="420">
        <f>SUM(I92:I95)</f>
        <v>0</v>
      </c>
      <c r="J91" s="420">
        <f>SUM(J92:J95)</f>
        <v>0</v>
      </c>
      <c r="K91" s="565">
        <f>G91</f>
        <v>0</v>
      </c>
      <c r="L91" s="510"/>
      <c r="M91" s="521" t="s">
        <v>513</v>
      </c>
      <c r="N91" s="446"/>
    </row>
    <row r="92" spans="1:14" ht="18.75">
      <c r="B92" s="826"/>
      <c r="F92" s="431" t="str">
        <f>B91&amp;".1"</f>
        <v>10.1.1</v>
      </c>
      <c r="G92" s="509" t="s">
        <v>57</v>
      </c>
      <c r="H92" s="400" t="s">
        <v>418</v>
      </c>
      <c r="I92" s="486"/>
      <c r="J92" s="486"/>
      <c r="K92" s="564"/>
      <c r="L92" s="434"/>
      <c r="M92" s="324"/>
      <c r="N92" s="446"/>
    </row>
    <row r="93" spans="1:14" ht="18.75">
      <c r="B93" s="826"/>
      <c r="F93" s="431" t="str">
        <f>B91&amp;".2"</f>
        <v>10.1.2</v>
      </c>
      <c r="G93" s="509" t="s">
        <v>58</v>
      </c>
      <c r="H93" s="400" t="s">
        <v>418</v>
      </c>
      <c r="I93" s="486"/>
      <c r="J93" s="486"/>
      <c r="K93" s="564"/>
      <c r="L93" s="434"/>
      <c r="M93" s="324"/>
      <c r="N93" s="446"/>
    </row>
    <row r="94" spans="1:14" ht="18.75">
      <c r="B94" s="826"/>
      <c r="F94" s="431" t="str">
        <f>B91&amp;".3"</f>
        <v>10.1.3</v>
      </c>
      <c r="G94" s="509" t="s">
        <v>59</v>
      </c>
      <c r="H94" s="400" t="s">
        <v>418</v>
      </c>
      <c r="I94" s="486"/>
      <c r="J94" s="486"/>
      <c r="K94" s="564"/>
      <c r="L94" s="434"/>
      <c r="M94" s="324"/>
      <c r="N94" s="446"/>
    </row>
    <row r="95" spans="1:14" ht="18.75">
      <c r="B95" s="826"/>
      <c r="F95" s="431" t="str">
        <f>B91&amp;".4"</f>
        <v>10.1.4</v>
      </c>
      <c r="G95" s="509" t="s">
        <v>60</v>
      </c>
      <c r="H95" s="400" t="s">
        <v>418</v>
      </c>
      <c r="I95" s="486"/>
      <c r="J95" s="486"/>
      <c r="K95" s="564"/>
      <c r="L95" s="434"/>
      <c r="M95" s="324"/>
      <c r="N95" s="446"/>
    </row>
    <row r="96" spans="1:14" ht="18.75">
      <c r="F96" s="433"/>
      <c r="G96" s="426" t="s">
        <v>368</v>
      </c>
      <c r="H96" s="426"/>
      <c r="I96" s="427"/>
      <c r="J96" s="427"/>
      <c r="K96" s="566"/>
      <c r="L96" s="434"/>
      <c r="M96" s="324"/>
      <c r="N96" s="446"/>
    </row>
    <row r="97" spans="1:14" ht="3" customHeight="1">
      <c r="F97" s="87"/>
      <c r="G97" s="87"/>
      <c r="H97" s="87"/>
      <c r="I97" s="87"/>
      <c r="J97" s="438"/>
      <c r="N97" s="458"/>
    </row>
    <row r="98" spans="1:14" ht="18.75">
      <c r="F98" s="490">
        <v>1</v>
      </c>
      <c r="G98" s="860" t="s">
        <v>705</v>
      </c>
      <c r="H98" s="860"/>
      <c r="I98" s="860"/>
      <c r="J98" s="860"/>
      <c r="K98" s="860"/>
      <c r="L98" s="860"/>
      <c r="M98" s="860"/>
      <c r="N98" s="458"/>
    </row>
    <row r="99" spans="1:14" s="633" customFormat="1" ht="27" customHeight="1">
      <c r="A99" s="637"/>
      <c r="B99" s="638"/>
      <c r="C99" s="637"/>
      <c r="D99" s="637"/>
      <c r="F99" s="490"/>
      <c r="G99" s="860" t="s">
        <v>706</v>
      </c>
      <c r="H99" s="860"/>
      <c r="I99" s="860"/>
      <c r="J99" s="860"/>
      <c r="K99" s="860"/>
      <c r="L99" s="860"/>
      <c r="M99" s="860"/>
      <c r="N99" s="458"/>
    </row>
    <row r="100" spans="1:14" ht="18.75">
      <c r="F100" s="491">
        <v>2</v>
      </c>
      <c r="G100" s="859" t="s">
        <v>470</v>
      </c>
      <c r="H100" s="859"/>
      <c r="I100" s="859"/>
      <c r="J100" s="859"/>
      <c r="K100" s="859"/>
      <c r="L100" s="859"/>
      <c r="M100" s="859"/>
      <c r="N100" s="458"/>
    </row>
  </sheetData>
  <sheetProtection algorithmName="SHA-512" hashValue="LAJKRbH8EhKZcTnQyhTmQNFkfOGuOsf9Xqz0KtnwsUL1aO4nCHSZse+I3IR65E/PInoO1XZmgXuIQMeczY5lvA==" saltValue="u7yyHRhi20O5GlgOYkAoxg==" spinCount="100000" sheet="1" objects="1" scenarios="1" formatColumns="0" formatRows="0"/>
  <mergeCells count="16">
    <mergeCell ref="B86:B90"/>
    <mergeCell ref="B91:B95"/>
    <mergeCell ref="F8:F9"/>
    <mergeCell ref="G8:G9"/>
    <mergeCell ref="H8:H9"/>
    <mergeCell ref="B20:B22"/>
    <mergeCell ref="B76:B78"/>
    <mergeCell ref="B81:B85"/>
    <mergeCell ref="B23:B25"/>
    <mergeCell ref="F5:I5"/>
    <mergeCell ref="G100:M100"/>
    <mergeCell ref="G98:M98"/>
    <mergeCell ref="I8:K8"/>
    <mergeCell ref="M7:M9"/>
    <mergeCell ref="F7:L7"/>
    <mergeCell ref="G99:M99"/>
  </mergeCells>
  <dataValidations xWindow="395" yWindow="694" count="9">
    <dataValidation type="list" operator="lessThanOrEqual" allowBlank="1" showInputMessage="1" showErrorMessage="1" errorTitle="Ошибка" error="Выберите значение из списка!" sqref="G21">
      <formula1>source_of_funding</formula1>
    </dataValidation>
    <dataValidation type="textLength" operator="lessThanOrEqual" allowBlank="1" showInputMessage="1" showErrorMessage="1" errorTitle="Ошибка" error="Допускается ввод не более 900 символов!" sqref="G76:H76 I15:I16 J11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:I13 J17:J18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I14 I11">
      <formula1>"a"</formula1>
    </dataValidation>
    <dataValidation type="whole" allowBlank="1" showInputMessage="1" showErrorMessage="1" errorTitle="Ошибка" error="Введите год с 2000 по 2080!" prompt="Укажите год реализации инвестиционной программы/мероприятия" sqref="G20 G23">
      <formula1>2000</formula1>
      <formula2>2080</formula2>
    </dataValidation>
    <dataValidation type="list" operator="lessThanOrEqual" allowBlank="1" showInputMessage="1" showErrorMessage="1" errorTitle="Ошибка" error="Выберите значение из списка!" prompt="Укажите источник финансирования" sqref="G91 G86 G24">
      <formula1>source_of_funding</formula1>
    </dataValidation>
    <dataValidation type="decimal" allowBlank="1" showErrorMessage="1" errorTitle="Ошибка" error="Допускается ввод только неотрицательных чисел!" sqref="I87:J90 I41:I42 I65:I66 I21:J21 I71:J72 I74:J75 I68:J69 I29:J30 I35:J36 I32:J33 I92:J95 I59:I60 I62:I63 I24:J24">
      <formula1>0</formula1>
      <formula2>9.99999999999999E+23</formula2>
    </dataValidation>
    <dataValidation type="decimal" allowBlank="1" showInputMessage="1" showErrorMessage="1" error="Введите значение от 0 до 100%" sqref="I38:J39 J41:J42 I44:J45 I47:J48 I50:J51 I53:J54 I56:J57 J59:J60 J62:J63 J65:J66">
      <formula1>0</formula1>
      <formula2>100</formula2>
    </dataValidation>
    <dataValidation type="decimal" allowBlank="1" showErrorMessage="1" errorTitle="Ошибка" error="Допускается ввод только действительных чисел!" sqref="I77:J78">
      <formula1>-9.99999999999999E+23</formula1>
      <formula2>9.99999999999999E+23</formula2>
    </dataValidation>
  </dataValidations>
  <pageMargins left="0.7" right="0.7" top="0.75" bottom="0.75" header="0.3" footer="0.3"/>
  <pageSetup paperSize="9" orientation="portrait" r:id="rId1"/>
  <customProperties>
    <customPr name="_pios_id" r:id="rId2"/>
  </customProperties>
  <drawing r:id="rId3"/>
  <legacy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">
    <tabColor theme="0" tint="-0.249977111117893"/>
  </sheetPr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635" hidden="1" customWidth="1"/>
    <col min="2" max="2" width="9.140625" style="633" hidden="1" customWidth="1"/>
    <col min="3" max="3" width="3.7109375" style="52" customWidth="1"/>
    <col min="4" max="4" width="9.7109375" style="633" customWidth="1"/>
    <col min="5" max="5" width="37.7109375" style="633" customWidth="1"/>
    <col min="6" max="6" width="66.85546875" style="633" customWidth="1"/>
    <col min="7" max="7" width="116" style="633" customWidth="1"/>
    <col min="8" max="8" width="93.42578125" style="637" customWidth="1"/>
    <col min="9" max="17" width="10.5703125" style="633"/>
    <col min="18" max="18" width="10.5703125" style="247"/>
    <col min="19" max="16384" width="10.5703125" style="633"/>
  </cols>
  <sheetData>
    <row r="1" spans="1:21" s="637" customFormat="1" ht="15" hidden="1" customHeight="1">
      <c r="C1" s="235"/>
      <c r="G1" s="637">
        <v>4</v>
      </c>
      <c r="R1" s="248"/>
    </row>
    <row r="2" spans="1:21" s="637" customFormat="1" ht="15" hidden="1" customHeight="1">
      <c r="C2" s="235"/>
      <c r="R2" s="248"/>
    </row>
    <row r="3" spans="1:21" s="637" customFormat="1" ht="15" hidden="1" customHeight="1">
      <c r="C3" s="235"/>
      <c r="R3" s="248"/>
    </row>
    <row r="4" spans="1:21" ht="11.25" customHeight="1">
      <c r="C4" s="86"/>
      <c r="D4" s="476"/>
      <c r="E4" s="476"/>
      <c r="F4" s="476"/>
      <c r="G4" s="476"/>
    </row>
    <row r="5" spans="1:21" ht="22.5" customHeight="1">
      <c r="C5" s="86"/>
      <c r="D5" s="817" t="s">
        <v>244</v>
      </c>
      <c r="E5" s="817"/>
      <c r="F5" s="817"/>
      <c r="G5" s="817"/>
      <c r="H5" s="237"/>
    </row>
    <row r="6" spans="1:21" s="394" customFormat="1" ht="0.95" customHeight="1">
      <c r="A6" s="395"/>
      <c r="C6" s="709"/>
      <c r="D6" s="818"/>
      <c r="E6" s="818"/>
      <c r="F6" s="818"/>
      <c r="G6" s="818"/>
      <c r="H6" s="528"/>
    </row>
    <row r="7" spans="1:21" s="715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19" t="s">
        <v>236</v>
      </c>
      <c r="E8" s="820"/>
      <c r="F8" s="820"/>
      <c r="G8" s="821"/>
      <c r="U8" s="259"/>
    </row>
    <row r="9" spans="1:21" ht="11.25" customHeight="1">
      <c r="D9" s="822" t="s">
        <v>225</v>
      </c>
      <c r="E9" s="822"/>
      <c r="F9" s="822"/>
      <c r="G9" s="823" t="s">
        <v>226</v>
      </c>
    </row>
    <row r="10" spans="1:21" ht="11.25" customHeight="1">
      <c r="A10" s="635" t="s">
        <v>459</v>
      </c>
      <c r="D10" s="725" t="s">
        <v>25</v>
      </c>
      <c r="E10" s="330"/>
      <c r="F10" s="331" t="s">
        <v>215</v>
      </c>
      <c r="G10" s="824"/>
    </row>
    <row r="11" spans="1:21" ht="12" customHeight="1">
      <c r="D11" s="348" t="s">
        <v>26</v>
      </c>
      <c r="E11" s="332">
        <v>2</v>
      </c>
      <c r="F11" s="333">
        <v>3</v>
      </c>
      <c r="G11" s="334">
        <v>4</v>
      </c>
    </row>
    <row r="12" spans="1:21">
      <c r="D12" s="726">
        <v>1</v>
      </c>
      <c r="E12" s="336" t="s">
        <v>245</v>
      </c>
      <c r="F12" s="354" t="str">
        <f>IF(form_up_date="","",form_up_date)</f>
        <v>27.04.2023</v>
      </c>
      <c r="G12" s="356" t="s">
        <v>246</v>
      </c>
    </row>
    <row r="13" spans="1:21" ht="45">
      <c r="D13" s="726" t="s">
        <v>257</v>
      </c>
      <c r="E13" s="336" t="s">
        <v>247</v>
      </c>
      <c r="F13" s="354" t="s">
        <v>1150</v>
      </c>
      <c r="G13" s="337" t="s">
        <v>318</v>
      </c>
    </row>
    <row r="14" spans="1:21" ht="22.5">
      <c r="D14" s="726" t="s">
        <v>258</v>
      </c>
      <c r="E14" s="336" t="s">
        <v>248</v>
      </c>
      <c r="F14" s="354" t="s">
        <v>767</v>
      </c>
      <c r="G14" s="356" t="s">
        <v>249</v>
      </c>
    </row>
    <row r="15" spans="1:21" ht="22.5">
      <c r="D15" s="726" t="s">
        <v>259</v>
      </c>
      <c r="E15" s="336" t="s">
        <v>250</v>
      </c>
      <c r="F15" s="355" t="s">
        <v>251</v>
      </c>
      <c r="G15" s="337"/>
    </row>
    <row r="16" spans="1:21">
      <c r="D16" s="335" t="str">
        <f>D15&amp;".1"</f>
        <v>4.1.1</v>
      </c>
      <c r="E16" s="338" t="s">
        <v>3</v>
      </c>
      <c r="F16" s="354" t="str">
        <f>IF(region_name="","",region_name)</f>
        <v>Костромская область</v>
      </c>
      <c r="G16" s="356" t="s">
        <v>252</v>
      </c>
    </row>
    <row r="17" spans="4:7" ht="22.5">
      <c r="D17" s="726" t="s">
        <v>260</v>
      </c>
      <c r="E17" s="339" t="s">
        <v>253</v>
      </c>
      <c r="F17" s="354" t="s">
        <v>1744</v>
      </c>
      <c r="G17" s="357" t="s">
        <v>254</v>
      </c>
    </row>
    <row r="18" spans="4:7" ht="56.25">
      <c r="D18" s="726" t="s">
        <v>261</v>
      </c>
      <c r="E18" s="340" t="s">
        <v>255</v>
      </c>
      <c r="F18" s="354" t="s">
        <v>1751</v>
      </c>
      <c r="G18" s="347" t="s">
        <v>317</v>
      </c>
    </row>
    <row r="19" spans="4:7">
      <c r="D19" s="341"/>
      <c r="E19" s="342"/>
      <c r="F19" s="343"/>
      <c r="G19" s="344"/>
    </row>
    <row r="20" spans="4:7">
      <c r="D20" s="345"/>
      <c r="E20" s="816" t="s">
        <v>256</v>
      </c>
      <c r="F20" s="816"/>
      <c r="G20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fitToPage="1"/>
  </sheetPr>
  <dimension ref="A1:Q15"/>
  <sheetViews>
    <sheetView showGridLines="0" topLeftCell="C4" zoomScaleNormal="100" workbookViewId="0"/>
  </sheetViews>
  <sheetFormatPr defaultColWidth="10.5703125" defaultRowHeight="14.25"/>
  <cols>
    <col min="1" max="1" width="9.140625" style="660" hidden="1" customWidth="1"/>
    <col min="2" max="2" width="9.140625" style="637" hidden="1" customWidth="1"/>
    <col min="3" max="3" width="3.7109375" style="661" customWidth="1"/>
    <col min="4" max="4" width="6.28515625" style="633" bestFit="1" customWidth="1"/>
    <col min="5" max="5" width="64.140625" style="633" customWidth="1"/>
    <col min="6" max="7" width="35.7109375" style="633" customWidth="1"/>
    <col min="8" max="8" width="115.7109375" style="633" customWidth="1"/>
    <col min="9" max="9" width="10.5703125" style="633"/>
    <col min="10" max="11" width="10.5703125" style="309"/>
    <col min="12" max="16384" width="10.5703125" style="633"/>
  </cols>
  <sheetData>
    <row r="1" spans="1:17" hidden="1">
      <c r="N1" s="662"/>
      <c r="O1" s="662"/>
      <c r="Q1" s="662"/>
    </row>
    <row r="2" spans="1:17" hidden="1"/>
    <row r="3" spans="1:17" hidden="1"/>
    <row r="4" spans="1:17" ht="3" customHeight="1">
      <c r="C4" s="669"/>
      <c r="D4" s="476"/>
      <c r="E4" s="476"/>
      <c r="F4" s="476"/>
      <c r="G4" s="88"/>
      <c r="H4" s="88"/>
    </row>
    <row r="5" spans="1:17" ht="26.1" customHeight="1">
      <c r="C5" s="669"/>
      <c r="D5" s="864" t="s">
        <v>762</v>
      </c>
      <c r="E5" s="864"/>
      <c r="F5" s="864"/>
      <c r="G5" s="864"/>
      <c r="H5" s="671"/>
    </row>
    <row r="6" spans="1:17" ht="3" customHeight="1">
      <c r="C6" s="669"/>
      <c r="D6" s="476"/>
      <c r="E6" s="576"/>
      <c r="F6" s="576"/>
      <c r="G6" s="399"/>
      <c r="H6" s="670"/>
    </row>
    <row r="7" spans="1:17">
      <c r="C7" s="669"/>
      <c r="D7" s="771" t="s">
        <v>225</v>
      </c>
      <c r="E7" s="771"/>
      <c r="F7" s="771"/>
      <c r="G7" s="771"/>
      <c r="H7" s="865" t="s">
        <v>226</v>
      </c>
    </row>
    <row r="8" spans="1:17">
      <c r="C8" s="669"/>
      <c r="D8" s="639" t="s">
        <v>25</v>
      </c>
      <c r="E8" s="663" t="s">
        <v>243</v>
      </c>
      <c r="F8" s="663" t="s">
        <v>215</v>
      </c>
      <c r="G8" s="663" t="s">
        <v>231</v>
      </c>
      <c r="H8" s="865"/>
    </row>
    <row r="9" spans="1:17" ht="12" customHeight="1">
      <c r="C9" s="669"/>
      <c r="D9" s="89" t="s">
        <v>26</v>
      </c>
      <c r="E9" s="89" t="s">
        <v>0</v>
      </c>
      <c r="F9" s="89" t="s">
        <v>1</v>
      </c>
      <c r="G9" s="89" t="s">
        <v>2</v>
      </c>
      <c r="H9" s="89" t="s">
        <v>12</v>
      </c>
    </row>
    <row r="10" spans="1:17" ht="22.5">
      <c r="A10" s="672"/>
      <c r="C10" s="669"/>
      <c r="D10" s="673" t="s">
        <v>26</v>
      </c>
      <c r="E10" s="539" t="s">
        <v>753</v>
      </c>
      <c r="F10" s="664"/>
      <c r="G10" s="616"/>
      <c r="H10" s="866" t="s">
        <v>759</v>
      </c>
    </row>
    <row r="11" spans="1:17" ht="21" customHeight="1">
      <c r="A11" s="672"/>
      <c r="C11" s="669"/>
      <c r="D11" s="673" t="s">
        <v>0</v>
      </c>
      <c r="E11" s="539" t="s">
        <v>754</v>
      </c>
      <c r="F11" s="664"/>
      <c r="G11" s="616"/>
      <c r="H11" s="867"/>
    </row>
    <row r="12" spans="1:17" ht="21" customHeight="1">
      <c r="A12" s="674"/>
      <c r="C12" s="54"/>
      <c r="D12" s="673" t="s">
        <v>1</v>
      </c>
      <c r="E12" s="539" t="s">
        <v>755</v>
      </c>
      <c r="F12" s="664"/>
      <c r="G12" s="616"/>
      <c r="H12" s="867"/>
      <c r="I12" s="309"/>
      <c r="K12" s="633"/>
    </row>
    <row r="13" spans="1:17" ht="21" customHeight="1">
      <c r="A13" s="674"/>
      <c r="C13" s="54"/>
      <c r="D13" s="673" t="s">
        <v>2</v>
      </c>
      <c r="E13" s="539" t="s">
        <v>756</v>
      </c>
      <c r="F13" s="664"/>
      <c r="G13" s="616"/>
      <c r="H13" s="867"/>
      <c r="I13" s="309"/>
      <c r="K13" s="633"/>
    </row>
    <row r="14" spans="1:17" ht="22.5">
      <c r="A14" s="672"/>
      <c r="C14" s="669"/>
      <c r="D14" s="285"/>
      <c r="E14" s="665" t="s">
        <v>757</v>
      </c>
      <c r="F14" s="666"/>
      <c r="G14" s="667"/>
      <c r="H14" s="677" t="s">
        <v>760</v>
      </c>
    </row>
    <row r="15" spans="1:17">
      <c r="D15" s="668"/>
      <c r="E15" s="668"/>
      <c r="F15" s="668"/>
      <c r="G15" s="668"/>
      <c r="H15" s="668"/>
    </row>
  </sheetData>
  <sheetProtection algorithmName="SHA-512" hashValue="X2Gu4GNCHlUYbfz3hmdig2oEgDpWyMNp35UNIjUBBXoUzrRaustMtgwytfzzuBjXQE2zL/lwBO21r9v8C098aQ==" saltValue="gAHlbkqdZJDDHnz3nPdCCg==" spinCount="100000" sheet="1" objects="1" scenarios="1" formatColumns="0" formatRows="0"/>
  <dataConsolidate/>
  <mergeCells count="4">
    <mergeCell ref="D5:G5"/>
    <mergeCell ref="D7:G7"/>
    <mergeCell ref="H7:H8"/>
    <mergeCell ref="H10:H13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E13 F10:F13">
      <formula1>900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customProperties>
    <customPr name="_pios_id" r:id="rId2"/>
  </customPropertie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70" hidden="1" customWidth="1"/>
    <col min="2" max="2" width="9.140625" style="271" hidden="1" customWidth="1"/>
    <col min="3" max="3" width="3.7109375" style="272" customWidth="1"/>
    <col min="4" max="4" width="7" style="273" bestFit="1" customWidth="1"/>
    <col min="5" max="5" width="11.28515625" style="273" customWidth="1"/>
    <col min="6" max="6" width="41" style="273" customWidth="1"/>
    <col min="7" max="7" width="18" style="273" customWidth="1"/>
    <col min="8" max="8" width="13.140625" style="273" customWidth="1"/>
    <col min="9" max="9" width="11.42578125" style="273" customWidth="1"/>
    <col min="10" max="10" width="42.140625" style="273" customWidth="1"/>
    <col min="11" max="11" width="115.7109375" style="273" customWidth="1"/>
    <col min="12" max="12" width="3.7109375" style="273" customWidth="1"/>
    <col min="13" max="16384" width="9.140625" style="273"/>
  </cols>
  <sheetData>
    <row r="1" spans="1:14" hidden="1"/>
    <row r="2" spans="1:14" hidden="1"/>
    <row r="3" spans="1:14" hidden="1"/>
    <row r="4" spans="1:14" ht="3" customHeight="1"/>
    <row r="5" spans="1:14" s="33" customFormat="1" ht="22.5">
      <c r="A5" s="47"/>
      <c r="C5" s="54"/>
      <c r="D5" s="870" t="s">
        <v>224</v>
      </c>
      <c r="E5" s="870"/>
      <c r="F5" s="870"/>
      <c r="G5" s="870"/>
      <c r="H5" s="870"/>
      <c r="I5" s="870"/>
      <c r="J5" s="870"/>
      <c r="K5" s="274"/>
    </row>
    <row r="6" spans="1:14" s="296" customFormat="1" ht="3" hidden="1" customHeight="1">
      <c r="A6" s="292"/>
      <c r="B6" s="293"/>
      <c r="C6" s="294"/>
      <c r="D6" s="295"/>
      <c r="E6" s="295"/>
      <c r="G6" s="295"/>
      <c r="H6" s="295"/>
      <c r="I6" s="295"/>
      <c r="J6" s="295"/>
      <c r="K6" s="295"/>
    </row>
    <row r="7" spans="1:14" s="292" customFormat="1" ht="3" customHeight="1">
      <c r="B7" s="293"/>
      <c r="C7" s="294"/>
      <c r="D7" s="297"/>
      <c r="E7" s="297"/>
      <c r="G7" s="297"/>
      <c r="H7" s="297"/>
      <c r="I7" s="297"/>
      <c r="J7" s="297"/>
      <c r="K7" s="297"/>
      <c r="L7" s="298"/>
    </row>
    <row r="8" spans="1:14" s="296" customFormat="1">
      <c r="A8" s="292"/>
      <c r="B8" s="293"/>
      <c r="C8" s="294"/>
      <c r="D8" s="871" t="s">
        <v>225</v>
      </c>
      <c r="E8" s="871"/>
      <c r="F8" s="871"/>
      <c r="G8" s="871"/>
      <c r="H8" s="871"/>
      <c r="I8" s="871"/>
      <c r="J8" s="871"/>
      <c r="K8" s="871" t="s">
        <v>226</v>
      </c>
    </row>
    <row r="9" spans="1:14" s="296" customFormat="1">
      <c r="A9" s="292"/>
      <c r="B9" s="293"/>
      <c r="C9" s="294"/>
      <c r="D9" s="871" t="s">
        <v>25</v>
      </c>
      <c r="E9" s="871" t="s">
        <v>227</v>
      </c>
      <c r="F9" s="871"/>
      <c r="G9" s="871" t="s">
        <v>228</v>
      </c>
      <c r="H9" s="871"/>
      <c r="I9" s="871"/>
      <c r="J9" s="871"/>
      <c r="K9" s="871"/>
    </row>
    <row r="10" spans="1:14" s="296" customFormat="1" ht="22.5">
      <c r="A10" s="292"/>
      <c r="B10" s="293"/>
      <c r="C10" s="294"/>
      <c r="D10" s="871"/>
      <c r="E10" s="265" t="s">
        <v>229</v>
      </c>
      <c r="F10" s="265" t="s">
        <v>145</v>
      </c>
      <c r="G10" s="265" t="s">
        <v>145</v>
      </c>
      <c r="H10" s="265" t="s">
        <v>229</v>
      </c>
      <c r="I10" s="265" t="s">
        <v>230</v>
      </c>
      <c r="J10" s="265" t="s">
        <v>231</v>
      </c>
      <c r="K10" s="871"/>
    </row>
    <row r="11" spans="1:14" s="296" customFormat="1" ht="12" customHeight="1">
      <c r="A11" s="292"/>
      <c r="B11" s="293"/>
      <c r="C11" s="294"/>
      <c r="D11" s="89" t="s">
        <v>26</v>
      </c>
      <c r="E11" s="89" t="s">
        <v>0</v>
      </c>
      <c r="F11" s="89" t="s">
        <v>1</v>
      </c>
      <c r="G11" s="89" t="s">
        <v>2</v>
      </c>
      <c r="H11" s="89" t="s">
        <v>12</v>
      </c>
      <c r="I11" s="89" t="s">
        <v>13</v>
      </c>
      <c r="J11" s="89" t="s">
        <v>31</v>
      </c>
      <c r="K11" s="89" t="s">
        <v>32</v>
      </c>
    </row>
    <row r="12" spans="1:14" s="164" customFormat="1" ht="58.5" customHeight="1">
      <c r="A12" s="275" t="s">
        <v>1</v>
      </c>
      <c r="B12" s="276" t="s">
        <v>141</v>
      </c>
      <c r="C12" s="277"/>
      <c r="D12" s="278" t="s">
        <v>26</v>
      </c>
      <c r="E12" s="279"/>
      <c r="F12" s="280"/>
      <c r="G12" s="280"/>
      <c r="H12" s="280"/>
      <c r="I12" s="281"/>
      <c r="J12" s="616"/>
      <c r="K12" s="866" t="s">
        <v>232</v>
      </c>
      <c r="M12" s="283" t="str">
        <f>IF(ISERROR(INDEX(kind_of_nameforms,MATCH(E12,kind_of_forms,0),1)),"",INDEX(kind_of_nameforms,MATCH(E12,kind_of_forms,0),1))</f>
        <v/>
      </c>
      <c r="N12" s="284"/>
    </row>
    <row r="13" spans="1:14" ht="15" customHeight="1">
      <c r="A13" s="273"/>
      <c r="B13" s="273"/>
      <c r="C13" s="273"/>
      <c r="D13" s="285"/>
      <c r="E13" s="286" t="s">
        <v>164</v>
      </c>
      <c r="F13" s="287"/>
      <c r="G13" s="287"/>
      <c r="H13" s="287"/>
      <c r="I13" s="287"/>
      <c r="J13" s="288"/>
      <c r="K13" s="868"/>
    </row>
    <row r="14" spans="1:14" ht="3" customHeight="1">
      <c r="A14" s="273"/>
      <c r="B14" s="273"/>
      <c r="C14" s="273"/>
    </row>
    <row r="15" spans="1:14" ht="27.75" customHeight="1">
      <c r="E15" s="869" t="s">
        <v>233</v>
      </c>
      <c r="F15" s="869"/>
      <c r="G15" s="869"/>
      <c r="H15" s="869"/>
      <c r="I15" s="869"/>
      <c r="J15" s="869"/>
    </row>
  </sheetData>
  <sheetProtection algorithmName="SHA-512" hashValue="/fipPWMGMo3Kv/s/4kjXBdY6QAb0QBFYcjjvdX8Zcn8JgHrBzL/cpWKNLpMFxU6cjJC/t09qLonPclBLCtRN0Q==" saltValue="WOn3wEQmAKW2JgeaX8LLGQ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customProperties>
    <customPr name="_pios_id" r:id="rId2"/>
  </customPropertie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22" hidden="1" customWidth="1"/>
    <col min="3" max="3" width="3.7109375" style="57" customWidth="1"/>
    <col min="4" max="4" width="6.28515625" style="22" customWidth="1"/>
    <col min="5" max="5" width="73.7109375" style="22" customWidth="1"/>
    <col min="6" max="20" width="9.140625" style="22"/>
    <col min="21" max="21" width="9.140625" style="257"/>
    <col min="22" max="16384" width="9.140625" style="22"/>
  </cols>
  <sheetData>
    <row r="1" spans="3:21" s="93" customFormat="1" hidden="1">
      <c r="C1" s="92"/>
      <c r="U1" s="256"/>
    </row>
    <row r="2" spans="3:21" s="93" customFormat="1" hidden="1">
      <c r="C2" s="92"/>
      <c r="U2" s="256"/>
    </row>
    <row r="3" spans="3:21" s="93" customFormat="1" hidden="1">
      <c r="C3" s="92"/>
      <c r="U3" s="256"/>
    </row>
    <row r="4" spans="3:21" s="93" customFormat="1" hidden="1">
      <c r="C4" s="92"/>
      <c r="U4" s="256"/>
    </row>
    <row r="5" spans="3:21" s="93" customFormat="1" hidden="1">
      <c r="C5" s="92"/>
      <c r="U5" s="256"/>
    </row>
    <row r="6" spans="3:21" s="93" customFormat="1" ht="10.5" customHeight="1">
      <c r="C6" s="94"/>
      <c r="D6" s="95"/>
      <c r="E6" s="95"/>
      <c r="U6" s="256"/>
    </row>
    <row r="7" spans="3:21" s="93" customFormat="1" ht="20.100000000000001" customHeight="1">
      <c r="C7" s="94"/>
      <c r="D7" s="872" t="s">
        <v>155</v>
      </c>
      <c r="E7" s="872"/>
      <c r="U7" s="256"/>
    </row>
    <row r="8" spans="3:21" s="707" customFormat="1" ht="0.95" customHeight="1">
      <c r="C8" s="708"/>
      <c r="D8" s="873"/>
      <c r="E8" s="873"/>
    </row>
    <row r="9" spans="3:21" s="93" customFormat="1" ht="6.95" customHeight="1">
      <c r="C9" s="94"/>
      <c r="D9" s="95"/>
      <c r="E9" s="95"/>
      <c r="U9" s="256"/>
    </row>
    <row r="10" spans="3:21" s="93" customFormat="1" ht="22.5" customHeight="1">
      <c r="C10" s="94"/>
      <c r="D10" s="64" t="s">
        <v>25</v>
      </c>
      <c r="E10" s="63" t="s">
        <v>118</v>
      </c>
      <c r="U10" s="256"/>
    </row>
    <row r="11" spans="3:21" s="93" customFormat="1" ht="11.25" customHeight="1">
      <c r="C11" s="94"/>
      <c r="D11" s="89" t="s">
        <v>26</v>
      </c>
      <c r="E11" s="89" t="s">
        <v>0</v>
      </c>
      <c r="U11" s="256"/>
    </row>
    <row r="12" spans="3:21" s="93" customFormat="1" ht="15" hidden="1" customHeight="1">
      <c r="C12" s="94"/>
      <c r="D12" s="96">
        <v>0</v>
      </c>
      <c r="E12" s="65"/>
      <c r="U12" s="256"/>
    </row>
    <row r="13" spans="3:21" s="93" customFormat="1" ht="14.1" customHeight="1">
      <c r="C13" s="97"/>
      <c r="D13" s="96">
        <v>1</v>
      </c>
      <c r="E13" s="66"/>
      <c r="U13" s="256"/>
    </row>
    <row r="14" spans="3:21" s="93" customFormat="1" ht="15" customHeight="1">
      <c r="C14" s="94"/>
      <c r="D14" s="102"/>
      <c r="E14" s="103" t="s">
        <v>164</v>
      </c>
      <c r="U14" s="256"/>
    </row>
    <row r="15" spans="3:21" s="93" customFormat="1" ht="11.25" customHeight="1">
      <c r="C15" s="92"/>
      <c r="U15" s="256"/>
    </row>
    <row r="16" spans="3:21" s="93" customFormat="1">
      <c r="C16" s="92"/>
      <c r="D16" s="166"/>
      <c r="E16" s="98"/>
      <c r="F16" s="98"/>
      <c r="G16" s="99"/>
      <c r="H16" s="99"/>
      <c r="I16" s="99"/>
      <c r="U16" s="256"/>
    </row>
  </sheetData>
  <sheetProtection algorithmName="SHA-512" hashValue="0Y+Ju77xT/V21qOi5fqiswfDh/+7/Tc749xq1qlob8quUNrEe8u4X+m4FEtxlIilWCPYWowY0OqP+DbKPBj/gw==" saltValue="GvN+OsXerkylsSjLaAGCJA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58"/>
  </cols>
  <sheetData/>
  <pageMargins left="0.7" right="0.7" top="0.75" bottom="0.75" header="0.3" footer="0.3"/>
  <customProperties>
    <customPr name="_pios_i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22" hidden="1" customWidth="1"/>
    <col min="3" max="3" width="3.7109375" style="53" customWidth="1"/>
    <col min="4" max="4" width="6.28515625" style="22" customWidth="1"/>
    <col min="5" max="5" width="94.85546875" style="22" customWidth="1"/>
    <col min="6" max="11" width="9.140625" style="22"/>
    <col min="12" max="12" width="9.140625" style="257"/>
    <col min="13" max="16384" width="9.140625" style="22"/>
  </cols>
  <sheetData>
    <row r="1" spans="3:12" s="93" customFormat="1" hidden="1">
      <c r="C1" s="100"/>
      <c r="L1" s="256"/>
    </row>
    <row r="2" spans="3:12" s="93" customFormat="1" hidden="1">
      <c r="C2" s="100"/>
      <c r="L2" s="256"/>
    </row>
    <row r="3" spans="3:12" s="93" customFormat="1" hidden="1">
      <c r="C3" s="100"/>
      <c r="L3" s="256"/>
    </row>
    <row r="4" spans="3:12" s="93" customFormat="1" hidden="1">
      <c r="C4" s="100"/>
      <c r="L4" s="256"/>
    </row>
    <row r="5" spans="3:12" s="93" customFormat="1" hidden="1">
      <c r="C5" s="100"/>
      <c r="L5" s="256"/>
    </row>
    <row r="6" spans="3:12" s="93" customFormat="1" ht="10.5" customHeight="1">
      <c r="C6" s="101"/>
      <c r="D6" s="95"/>
      <c r="E6" s="95"/>
      <c r="L6" s="256"/>
    </row>
    <row r="7" spans="3:12" s="93" customFormat="1" ht="20.100000000000001" customHeight="1">
      <c r="C7" s="101"/>
      <c r="D7" s="874" t="s">
        <v>6</v>
      </c>
      <c r="E7" s="874"/>
      <c r="L7" s="256"/>
    </row>
    <row r="8" spans="3:12" s="93" customFormat="1" ht="15" customHeight="1">
      <c r="C8" s="101"/>
      <c r="D8" s="875" t="str">
        <f>IF(org=0,"Не определено",org)</f>
        <v>НАО "СВЕЗА Мантурово"</v>
      </c>
      <c r="E8" s="875"/>
      <c r="L8" s="256"/>
    </row>
    <row r="9" spans="3:12" s="93" customFormat="1" ht="6.95" customHeight="1">
      <c r="C9" s="101"/>
      <c r="D9" s="95"/>
      <c r="E9" s="95"/>
      <c r="L9" s="256"/>
    </row>
    <row r="10" spans="3:12" s="93" customFormat="1" ht="22.5" customHeight="1">
      <c r="C10" s="101"/>
      <c r="D10" s="64" t="s">
        <v>25</v>
      </c>
      <c r="E10" s="63" t="s">
        <v>29</v>
      </c>
      <c r="L10" s="256"/>
    </row>
    <row r="11" spans="3:12" s="93" customFormat="1" ht="11.25" customHeight="1">
      <c r="C11" s="101"/>
      <c r="D11" s="89" t="s">
        <v>26</v>
      </c>
      <c r="E11" s="89" t="s">
        <v>0</v>
      </c>
      <c r="L11" s="256"/>
    </row>
    <row r="12" spans="3:12" s="93" customFormat="1" ht="15" hidden="1" customHeight="1">
      <c r="C12" s="101"/>
      <c r="D12" s="96">
        <v>0</v>
      </c>
      <c r="E12" s="65"/>
      <c r="L12" s="256"/>
    </row>
    <row r="13" spans="3:12" s="93" customFormat="1" ht="15" customHeight="1">
      <c r="C13" s="101"/>
      <c r="D13" s="102"/>
      <c r="E13" s="103" t="s">
        <v>30</v>
      </c>
      <c r="L13" s="256"/>
    </row>
  </sheetData>
  <sheetProtection algorithmName="SHA-512" hashValue="y3QdPgFkjHuhwzQY9wUTHG4acQxh8uu2N3G42Mp+w4TfEzOInRbmwcQs+o06L6i1sNLEtPAWXyiUJnkPaaM9Pg==" saltValue="ro7pn7eKgxFrTnkP5FDYhA==" spinCount="100000" sheet="1" objects="1" scenarios="1" formatColumns="0" formatRows="0"/>
  <mergeCells count="2">
    <mergeCell ref="D7:E7"/>
    <mergeCell ref="D8:E8"/>
  </mergeCells>
  <phoneticPr fontId="11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>
      <selection activeCell="B5" sqref="B5"/>
    </sheetView>
  </sheetViews>
  <sheetFormatPr defaultColWidth="9.140625" defaultRowHeight="11.25"/>
  <cols>
    <col min="1" max="1" width="3.7109375" style="68" customWidth="1"/>
    <col min="2" max="3" width="29.7109375" style="68" customWidth="1"/>
    <col min="4" max="4" width="80.7109375" style="68" customWidth="1"/>
    <col min="5" max="5" width="17.7109375" style="68" customWidth="1"/>
    <col min="6" max="16384" width="9.140625" style="68"/>
  </cols>
  <sheetData>
    <row r="1" spans="2:5" ht="10.5" customHeight="1"/>
    <row r="2" spans="2:5" ht="20.100000000000001" customHeight="1">
      <c r="B2" s="876" t="s">
        <v>7</v>
      </c>
      <c r="C2" s="876"/>
      <c r="D2" s="876"/>
      <c r="E2" s="876"/>
    </row>
    <row r="3" spans="2:5" ht="6.95" customHeight="1"/>
    <row r="4" spans="2:5" ht="21.75" customHeight="1">
      <c r="B4" s="203" t="s">
        <v>115</v>
      </c>
      <c r="C4" s="203" t="s">
        <v>116</v>
      </c>
      <c r="D4" s="203" t="s">
        <v>24</v>
      </c>
      <c r="E4" s="202" t="s">
        <v>16</v>
      </c>
    </row>
  </sheetData>
  <sheetProtection algorithmName="SHA-512" hashValue="KgtGFOdIrpnkywe4LiRb45bGcAOUyaooax5FV8kvVcD8BhkQUkTmgOqq9UlJ6ehJZhXllErBkrcc86sybtRV+w==" saltValue="uoSU8zSpeJd2NRnYCQC23g==" spinCount="100000" sheet="1" objects="1" scenarios="1" formatColumns="0" formatRows="0" autoFilter="0"/>
  <autoFilter ref="B4:E4"/>
  <mergeCells count="1">
    <mergeCell ref="B2:E2"/>
  </mergeCells>
  <phoneticPr fontId="11" type="noConversion"/>
  <pageMargins left="0.75" right="0.75" top="1" bottom="1" header="0.5" footer="0.5"/>
  <pageSetup paperSize="9" orientation="portrait" verticalDpi="200" r:id="rId1"/>
  <headerFooter alignWithMargins="0"/>
  <customProperties>
    <customPr name="_pios_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64"/>
  </cols>
  <sheetData/>
  <pageMargins left="0.7" right="0.7" top="0.75" bottom="0.75" header="0.3" footer="0.3"/>
  <customProperties>
    <customPr name="_pios_id" r:id="rId1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ListIP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  <customProperties>
    <customPr name="_pios_id" r:id="rId1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IP">
    <tabColor indexed="47"/>
  </sheetPr>
  <dimension ref="A1:D14"/>
  <sheetViews>
    <sheetView showGridLines="0" workbookViewId="0"/>
  </sheetViews>
  <sheetFormatPr defaultColWidth="8.85546875" defaultRowHeight="11.25"/>
  <cols>
    <col min="1" max="16384" width="8.85546875" style="162"/>
  </cols>
  <sheetData>
    <row r="1" spans="1:4">
      <c r="A1" s="162" t="s">
        <v>799</v>
      </c>
      <c r="B1" s="162" t="s">
        <v>800</v>
      </c>
      <c r="C1" s="162" t="s">
        <v>801</v>
      </c>
      <c r="D1" s="162" t="s">
        <v>802</v>
      </c>
    </row>
    <row r="2" spans="1:4">
      <c r="A2" s="162">
        <v>1</v>
      </c>
      <c r="B2" s="162" t="s">
        <v>803</v>
      </c>
      <c r="C2" s="162" t="s">
        <v>804</v>
      </c>
      <c r="D2" s="162" t="s">
        <v>805</v>
      </c>
    </row>
    <row r="3" spans="1:4">
      <c r="A3" s="162">
        <v>2</v>
      </c>
      <c r="B3" s="162" t="s">
        <v>806</v>
      </c>
      <c r="C3" s="162" t="s">
        <v>807</v>
      </c>
      <c r="D3" s="162" t="s">
        <v>808</v>
      </c>
    </row>
    <row r="4" spans="1:4">
      <c r="A4" s="162">
        <v>3</v>
      </c>
      <c r="B4" s="162" t="s">
        <v>809</v>
      </c>
      <c r="C4" s="162" t="s">
        <v>810</v>
      </c>
      <c r="D4" s="162" t="s">
        <v>808</v>
      </c>
    </row>
    <row r="5" spans="1:4">
      <c r="A5" s="162">
        <v>4</v>
      </c>
      <c r="B5" s="162" t="s">
        <v>811</v>
      </c>
      <c r="C5" s="162" t="s">
        <v>812</v>
      </c>
      <c r="D5" s="162" t="s">
        <v>813</v>
      </c>
    </row>
    <row r="6" spans="1:4">
      <c r="A6" s="162">
        <v>5</v>
      </c>
      <c r="B6" s="162" t="s">
        <v>814</v>
      </c>
      <c r="C6" s="162" t="s">
        <v>815</v>
      </c>
      <c r="D6" s="162" t="s">
        <v>813</v>
      </c>
    </row>
    <row r="7" spans="1:4">
      <c r="A7" s="162">
        <v>6</v>
      </c>
      <c r="B7" s="162" t="s">
        <v>816</v>
      </c>
      <c r="C7" s="162" t="s">
        <v>817</v>
      </c>
      <c r="D7" s="162" t="s">
        <v>818</v>
      </c>
    </row>
    <row r="8" spans="1:4">
      <c r="A8" s="162">
        <v>7</v>
      </c>
      <c r="B8" s="162" t="s">
        <v>819</v>
      </c>
      <c r="C8" s="162" t="s">
        <v>820</v>
      </c>
      <c r="D8" s="162" t="s">
        <v>821</v>
      </c>
    </row>
    <row r="9" spans="1:4">
      <c r="A9" s="162">
        <v>8</v>
      </c>
      <c r="B9" s="162" t="s">
        <v>822</v>
      </c>
      <c r="C9" s="162" t="s">
        <v>823</v>
      </c>
      <c r="D9" s="162" t="s">
        <v>824</v>
      </c>
    </row>
    <row r="10" spans="1:4">
      <c r="A10" s="162">
        <v>9</v>
      </c>
      <c r="B10" s="162" t="s">
        <v>825</v>
      </c>
      <c r="C10" s="162" t="s">
        <v>823</v>
      </c>
      <c r="D10" s="162" t="s">
        <v>826</v>
      </c>
    </row>
    <row r="11" spans="1:4">
      <c r="A11" s="162">
        <v>10</v>
      </c>
      <c r="B11" s="162" t="s">
        <v>827</v>
      </c>
      <c r="C11" s="162" t="s">
        <v>828</v>
      </c>
      <c r="D11" s="162" t="s">
        <v>829</v>
      </c>
    </row>
    <row r="12" spans="1:4">
      <c r="A12" s="162">
        <v>11</v>
      </c>
      <c r="B12" s="162" t="s">
        <v>830</v>
      </c>
      <c r="C12" s="162" t="s">
        <v>828</v>
      </c>
      <c r="D12" s="162" t="s">
        <v>831</v>
      </c>
    </row>
    <row r="13" spans="1:4">
      <c r="A13" s="162">
        <v>12</v>
      </c>
      <c r="B13" s="162" t="s">
        <v>832</v>
      </c>
      <c r="C13" s="162" t="s">
        <v>833</v>
      </c>
      <c r="D13" s="162" t="s">
        <v>834</v>
      </c>
    </row>
    <row r="14" spans="1:4">
      <c r="A14" s="162">
        <v>13</v>
      </c>
      <c r="B14" s="162" t="s">
        <v>835</v>
      </c>
      <c r="C14" s="162" t="s">
        <v>836</v>
      </c>
      <c r="D14" s="162" t="s">
        <v>837</v>
      </c>
    </row>
  </sheetData>
  <pageMargins left="0.7" right="0.7" top="0.75" bottom="0.75" header="0.3" footer="0.3"/>
  <customProperties>
    <customPr name="_pios_id" r:id="rId1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16"/>
  </cols>
  <sheetData>
    <row r="1" spans="1:1">
      <c r="A1" s="315"/>
    </row>
  </sheetData>
  <sheetProtection formatColumns="0" formatRows="0"/>
  <pageMargins left="0.7" right="0.7" top="0.75" bottom="0.75" header="0.3" footer="0.3"/>
  <customProperties>
    <customPr name="_pios_id" r:id="rId1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"/>
  <sheetViews>
    <sheetView showGridLines="0" workbookViewId="0"/>
  </sheetViews>
  <sheetFormatPr defaultColWidth="9.140625" defaultRowHeight="11.25"/>
  <cols>
    <col min="1" max="16384" width="9.140625" style="358"/>
  </cols>
  <sheetData/>
  <pageMargins left="0.7" right="0.7" top="0.75" bottom="0.75" header="0.3" footer="0.3"/>
  <customProperties>
    <customPr name="_pios_id" r:id="rId1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343"/>
  <sheetViews>
    <sheetView showGridLines="0" zoomScaleNormal="100" workbookViewId="0"/>
  </sheetViews>
  <sheetFormatPr defaultColWidth="9.140625" defaultRowHeight="11.25"/>
  <cols>
    <col min="1" max="1" width="36.28515625" style="71" customWidth="1"/>
    <col min="2" max="2" width="21.140625" style="71" customWidth="1"/>
    <col min="3" max="16384" width="9.140625" style="70"/>
  </cols>
  <sheetData>
    <row r="1" spans="1:2">
      <c r="A1" s="16" t="s">
        <v>8</v>
      </c>
      <c r="B1" s="16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531</v>
      </c>
    </row>
    <row r="4" spans="1:2">
      <c r="A4" t="s">
        <v>11</v>
      </c>
      <c r="B4" t="s">
        <v>82</v>
      </c>
    </row>
    <row r="5" spans="1:2">
      <c r="A5" t="s">
        <v>150</v>
      </c>
      <c r="B5" t="s">
        <v>783</v>
      </c>
    </row>
    <row r="6" spans="1:2">
      <c r="A6" t="s">
        <v>151</v>
      </c>
      <c r="B6" t="s">
        <v>784</v>
      </c>
    </row>
    <row r="7" spans="1:2">
      <c r="A7" t="s">
        <v>763</v>
      </c>
      <c r="B7" t="s">
        <v>764</v>
      </c>
    </row>
    <row r="8" spans="1:2">
      <c r="A8" t="s">
        <v>546</v>
      </c>
      <c r="B8" t="s">
        <v>156</v>
      </c>
    </row>
    <row r="9" spans="1:2">
      <c r="A9" t="s">
        <v>547</v>
      </c>
      <c r="B9" t="s">
        <v>77</v>
      </c>
    </row>
    <row r="10" spans="1:2">
      <c r="A10" t="s">
        <v>548</v>
      </c>
      <c r="B10" t="s">
        <v>135</v>
      </c>
    </row>
    <row r="11" spans="1:2">
      <c r="A11" t="s">
        <v>549</v>
      </c>
      <c r="B11" t="s">
        <v>81</v>
      </c>
    </row>
    <row r="12" spans="1:2">
      <c r="A12" t="s">
        <v>761</v>
      </c>
      <c r="B12" t="s">
        <v>78</v>
      </c>
    </row>
    <row r="13" spans="1:2">
      <c r="A13" t="s">
        <v>266</v>
      </c>
      <c r="B13" t="s">
        <v>529</v>
      </c>
    </row>
    <row r="14" spans="1:2">
      <c r="A14" t="s">
        <v>121</v>
      </c>
      <c r="B14" t="s">
        <v>530</v>
      </c>
    </row>
    <row r="15" spans="1:2">
      <c r="A15" t="s">
        <v>6</v>
      </c>
      <c r="B15" t="s">
        <v>90</v>
      </c>
    </row>
    <row r="16" spans="1:2">
      <c r="A16" t="s">
        <v>76</v>
      </c>
      <c r="B16" t="s">
        <v>532</v>
      </c>
    </row>
    <row r="17" spans="1:2">
      <c r="A17"/>
      <c r="B17" t="s">
        <v>79</v>
      </c>
    </row>
    <row r="18" spans="1:2">
      <c r="A18"/>
      <c r="B18" t="s">
        <v>80</v>
      </c>
    </row>
    <row r="19" spans="1:2">
      <c r="A19"/>
      <c r="B19" t="s">
        <v>89</v>
      </c>
    </row>
    <row r="20" spans="1:2">
      <c r="A20"/>
      <c r="B20" t="s">
        <v>91</v>
      </c>
    </row>
    <row r="21" spans="1:2">
      <c r="A21"/>
      <c r="B21" t="s">
        <v>122</v>
      </c>
    </row>
    <row r="22" spans="1:2">
      <c r="A22"/>
      <c r="B22" t="s">
        <v>267</v>
      </c>
    </row>
    <row r="23" spans="1:2">
      <c r="A23"/>
      <c r="B23" t="s">
        <v>157</v>
      </c>
    </row>
    <row r="24" spans="1:2">
      <c r="A24"/>
      <c r="B24" t="s">
        <v>134</v>
      </c>
    </row>
    <row r="25" spans="1:2">
      <c r="A25"/>
      <c r="B25" t="s">
        <v>97</v>
      </c>
    </row>
    <row r="26" spans="1:2">
      <c r="A26"/>
      <c r="B26" t="s">
        <v>106</v>
      </c>
    </row>
    <row r="27" spans="1:2">
      <c r="A27"/>
      <c r="B27" t="s">
        <v>111</v>
      </c>
    </row>
    <row r="28" spans="1:2">
      <c r="A28"/>
      <c r="B28" t="s">
        <v>112</v>
      </c>
    </row>
    <row r="29" spans="1:2">
      <c r="A29"/>
      <c r="B29" t="s">
        <v>107</v>
      </c>
    </row>
    <row r="30" spans="1:2">
      <c r="A30"/>
      <c r="B30" t="s">
        <v>123</v>
      </c>
    </row>
    <row r="31" spans="1:2">
      <c r="A31"/>
      <c r="B31" t="s">
        <v>83</v>
      </c>
    </row>
    <row r="32" spans="1:2">
      <c r="A32"/>
      <c r="B32" t="s">
        <v>84</v>
      </c>
    </row>
    <row r="33" spans="1:2">
      <c r="A33"/>
      <c r="B33" t="s">
        <v>85</v>
      </c>
    </row>
    <row r="34" spans="1:2">
      <c r="A34"/>
      <c r="B34" t="s">
        <v>86</v>
      </c>
    </row>
    <row r="35" spans="1:2">
      <c r="A35"/>
      <c r="B35" t="s">
        <v>88</v>
      </c>
    </row>
    <row r="36" spans="1:2">
      <c r="A36"/>
      <c r="B36" t="s">
        <v>92</v>
      </c>
    </row>
    <row r="37" spans="1:2">
      <c r="A37"/>
      <c r="B37" t="s">
        <v>93</v>
      </c>
    </row>
    <row r="38" spans="1:2">
      <c r="A38"/>
      <c r="B38" t="s">
        <v>94</v>
      </c>
    </row>
    <row r="39" spans="1:2">
      <c r="A39"/>
      <c r="B39" t="s">
        <v>95</v>
      </c>
    </row>
    <row r="40" spans="1:2">
      <c r="A40"/>
      <c r="B40" t="s">
        <v>268</v>
      </c>
    </row>
    <row r="41" spans="1:2">
      <c r="A41"/>
      <c r="B41" t="s">
        <v>96</v>
      </c>
    </row>
    <row r="42" spans="1:2">
      <c r="A42"/>
      <c r="B42" t="s">
        <v>196</v>
      </c>
    </row>
    <row r="43" spans="1:2">
      <c r="A43"/>
      <c r="B43" t="s">
        <v>98</v>
      </c>
    </row>
    <row r="44" spans="1:2">
      <c r="A44"/>
      <c r="B44" t="s">
        <v>158</v>
      </c>
    </row>
    <row r="45" spans="1:2">
      <c r="A45"/>
      <c r="B45" t="s">
        <v>125</v>
      </c>
    </row>
    <row r="46" spans="1:2">
      <c r="A46"/>
      <c r="B46" t="s">
        <v>133</v>
      </c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  <row r="294" spans="1:2">
      <c r="A294"/>
      <c r="B294"/>
    </row>
    <row r="295" spans="1:2">
      <c r="A295"/>
      <c r="B295"/>
    </row>
    <row r="296" spans="1:2">
      <c r="A296"/>
      <c r="B296"/>
    </row>
    <row r="297" spans="1:2">
      <c r="A297"/>
      <c r="B297"/>
    </row>
    <row r="298" spans="1:2">
      <c r="A298"/>
      <c r="B298"/>
    </row>
    <row r="299" spans="1:2">
      <c r="A299"/>
      <c r="B299"/>
    </row>
    <row r="300" spans="1:2">
      <c r="A300"/>
      <c r="B300"/>
    </row>
    <row r="301" spans="1:2">
      <c r="A301"/>
      <c r="B301"/>
    </row>
    <row r="302" spans="1:2">
      <c r="A302"/>
      <c r="B302"/>
    </row>
    <row r="303" spans="1:2">
      <c r="A303"/>
      <c r="B303"/>
    </row>
    <row r="304" spans="1:2">
      <c r="A304"/>
      <c r="B304"/>
    </row>
    <row r="305" spans="1:2">
      <c r="A305"/>
      <c r="B305"/>
    </row>
    <row r="306" spans="1:2">
      <c r="A306"/>
      <c r="B306"/>
    </row>
    <row r="307" spans="1:2">
      <c r="A307"/>
      <c r="B307"/>
    </row>
    <row r="308" spans="1:2">
      <c r="A308"/>
      <c r="B308"/>
    </row>
    <row r="309" spans="1:2">
      <c r="A309"/>
      <c r="B309"/>
    </row>
    <row r="310" spans="1:2">
      <c r="A310"/>
      <c r="B310"/>
    </row>
    <row r="311" spans="1:2">
      <c r="A311"/>
      <c r="B311"/>
    </row>
    <row r="312" spans="1:2">
      <c r="A312"/>
      <c r="B312"/>
    </row>
    <row r="313" spans="1:2">
      <c r="A313"/>
      <c r="B313"/>
    </row>
    <row r="314" spans="1:2">
      <c r="A314"/>
      <c r="B314"/>
    </row>
    <row r="315" spans="1:2">
      <c r="A315"/>
      <c r="B315"/>
    </row>
    <row r="316" spans="1:2">
      <c r="A316"/>
      <c r="B316"/>
    </row>
    <row r="317" spans="1:2">
      <c r="A317"/>
      <c r="B317"/>
    </row>
    <row r="318" spans="1:2">
      <c r="A318"/>
      <c r="B318"/>
    </row>
    <row r="319" spans="1:2">
      <c r="A319"/>
      <c r="B319"/>
    </row>
    <row r="320" spans="1:2">
      <c r="A320"/>
      <c r="B320"/>
    </row>
    <row r="321" spans="1:2">
      <c r="A321"/>
      <c r="B321"/>
    </row>
    <row r="322" spans="1:2">
      <c r="A322"/>
      <c r="B322"/>
    </row>
    <row r="323" spans="1:2">
      <c r="A323"/>
      <c r="B323"/>
    </row>
    <row r="324" spans="1:2">
      <c r="A324"/>
      <c r="B324"/>
    </row>
    <row r="325" spans="1:2">
      <c r="A325"/>
      <c r="B325"/>
    </row>
    <row r="326" spans="1:2">
      <c r="A326"/>
      <c r="B326"/>
    </row>
    <row r="327" spans="1:2">
      <c r="A327"/>
      <c r="B327"/>
    </row>
    <row r="328" spans="1:2">
      <c r="A328"/>
      <c r="B328"/>
    </row>
    <row r="329" spans="1:2">
      <c r="A329"/>
      <c r="B329"/>
    </row>
    <row r="330" spans="1:2">
      <c r="A330"/>
      <c r="B330"/>
    </row>
    <row r="331" spans="1:2">
      <c r="A331"/>
      <c r="B331"/>
    </row>
    <row r="332" spans="1:2">
      <c r="A332"/>
      <c r="B332"/>
    </row>
    <row r="333" spans="1:2">
      <c r="A333"/>
      <c r="B333"/>
    </row>
    <row r="334" spans="1:2">
      <c r="A334"/>
      <c r="B334"/>
    </row>
    <row r="335" spans="1:2">
      <c r="A335"/>
      <c r="B335"/>
    </row>
    <row r="336" spans="1:2">
      <c r="A336"/>
      <c r="B336"/>
    </row>
    <row r="337" spans="1:2">
      <c r="A337"/>
      <c r="B337"/>
    </row>
    <row r="338" spans="1:2">
      <c r="A338"/>
      <c r="B338"/>
    </row>
    <row r="339" spans="1:2">
      <c r="A339"/>
      <c r="B339"/>
    </row>
    <row r="340" spans="1:2">
      <c r="A340"/>
      <c r="B340"/>
    </row>
    <row r="341" spans="1:2">
      <c r="A341"/>
      <c r="B341"/>
    </row>
    <row r="342" spans="1:2">
      <c r="A342"/>
      <c r="B342"/>
    </row>
    <row r="343" spans="1:2">
      <c r="A343"/>
      <c r="B343"/>
    </row>
  </sheetData>
  <sheetProtection formatColumns="0" formatRows="0"/>
  <phoneticPr fontId="10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1:A84"/>
  <sheetViews>
    <sheetView showGridLines="0" zoomScaleNormal="100" workbookViewId="0"/>
  </sheetViews>
  <sheetFormatPr defaultColWidth="9.140625" defaultRowHeight="12.75"/>
  <cols>
    <col min="1" max="16384" width="9.140625" style="163"/>
  </cols>
  <sheetData>
    <row r="1" spans="1:1">
      <c r="A1" s="618">
        <f>IF(Дифференциация!$E$22="",1,0)</f>
        <v>0</v>
      </c>
    </row>
    <row r="2" spans="1:1">
      <c r="A2" s="618">
        <f>IF(Дифференциация!$F$22="",1,0)</f>
        <v>0</v>
      </c>
    </row>
    <row r="3" spans="1:1">
      <c r="A3" s="618">
        <f>IF(Дифференциация!$J$22="",1,0)</f>
        <v>0</v>
      </c>
    </row>
    <row r="4" spans="1:1">
      <c r="A4" s="618">
        <f>IF('Форма 4.9'!$F$10="",1,0)</f>
        <v>1</v>
      </c>
    </row>
    <row r="5" spans="1:1">
      <c r="A5" s="618">
        <f>IF('Форма 4.9'!$G$10="",1,0)</f>
        <v>1</v>
      </c>
    </row>
    <row r="6" spans="1:1">
      <c r="A6" s="618">
        <f>IF('Форма 4.9'!$F$11="",1,0)</f>
        <v>1</v>
      </c>
    </row>
    <row r="7" spans="1:1">
      <c r="A7" s="618">
        <f>IF('Форма 4.9'!$G$11="",1,0)</f>
        <v>1</v>
      </c>
    </row>
    <row r="8" spans="1:1">
      <c r="A8" s="618">
        <f>IF('Форма 4.9'!$F$12="",1,0)</f>
        <v>1</v>
      </c>
    </row>
    <row r="9" spans="1:1">
      <c r="A9" s="618">
        <f>IF('Форма 4.9'!$G$12="",1,0)</f>
        <v>1</v>
      </c>
    </row>
    <row r="10" spans="1:1">
      <c r="A10" s="618">
        <f>IF('Форма 4.9'!$F$13="",1,0)</f>
        <v>1</v>
      </c>
    </row>
    <row r="11" spans="1:1">
      <c r="A11" s="618">
        <f>IF('Форма 4.9'!$G$13="",1,0)</f>
        <v>1</v>
      </c>
    </row>
    <row r="12" spans="1:1">
      <c r="A12" s="618">
        <f>IF('Форма 1.0.2'!$E$12="",1,0)</f>
        <v>1</v>
      </c>
    </row>
    <row r="13" spans="1:1">
      <c r="A13" s="618">
        <f>IF('Форма 1.0.2'!$F$12="",1,0)</f>
        <v>1</v>
      </c>
    </row>
    <row r="14" spans="1:1">
      <c r="A14" s="618">
        <f>IF('Форма 1.0.2'!$G$12="",1,0)</f>
        <v>1</v>
      </c>
    </row>
    <row r="15" spans="1:1">
      <c r="A15" s="618">
        <f>IF('Форма 1.0.2'!$H$12="",1,0)</f>
        <v>1</v>
      </c>
    </row>
    <row r="16" spans="1:1">
      <c r="A16" s="618">
        <f>IF('Форма 1.0.2'!$I$12="",1,0)</f>
        <v>1</v>
      </c>
    </row>
    <row r="17" spans="1:1">
      <c r="A17" s="618">
        <f>IF('Форма 1.0.2'!$J$12="",1,0)</f>
        <v>1</v>
      </c>
    </row>
    <row r="18" spans="1:1">
      <c r="A18" s="618">
        <f>IF('Сведения об изменении'!$E$13="",1,0)</f>
        <v>1</v>
      </c>
    </row>
    <row r="19" spans="1:1">
      <c r="A19" s="618">
        <f>IF(Территории!$E$12="",1,0)</f>
        <v>0</v>
      </c>
    </row>
    <row r="20" spans="1:1">
      <c r="A20" s="618">
        <f>IF(Дифференциация!$I$22="",1,0)</f>
        <v>0</v>
      </c>
    </row>
    <row r="21" spans="1:1">
      <c r="A21" s="618">
        <f>IF(Дифференциация!$M$22="",1,0)</f>
        <v>0</v>
      </c>
    </row>
    <row r="22" spans="1:1">
      <c r="A22" s="618">
        <f>IF('Форма 4.3.1'!$G$29="",1,0)</f>
        <v>0</v>
      </c>
    </row>
    <row r="23" spans="1:1">
      <c r="A23" s="618">
        <f>IF('Форма 4.3.1'!$G$31="",1,0)</f>
        <v>0</v>
      </c>
    </row>
    <row r="24" spans="1:1">
      <c r="A24" s="618">
        <f>IF('Форма 4.3.1'!$G$39="",1,0)</f>
        <v>0</v>
      </c>
    </row>
    <row r="25" spans="1:1">
      <c r="A25" s="618">
        <f>IF('Форма 4.3.1'!$G$40="",1,0)</f>
        <v>0</v>
      </c>
    </row>
    <row r="26" spans="1:1">
      <c r="A26" s="618">
        <f>IF('Форма 4.3.1'!$G$41="",1,0)</f>
        <v>0</v>
      </c>
    </row>
    <row r="27" spans="1:1">
      <c r="A27" s="618">
        <f>IF('Форма 4.3.1'!$G$42="",1,0)</f>
        <v>0</v>
      </c>
    </row>
    <row r="28" spans="1:1">
      <c r="A28" s="618">
        <f>IF('Форма 4.3.1'!$G$43="",1,0)</f>
        <v>0</v>
      </c>
    </row>
    <row r="29" spans="1:1">
      <c r="A29" s="618">
        <f>IF('Форма 4.3.1'!$G$44="",1,0)</f>
        <v>0</v>
      </c>
    </row>
    <row r="30" spans="1:1">
      <c r="A30" s="618">
        <f>IF('Форма 4.3.1'!$G$45="",1,0)</f>
        <v>0</v>
      </c>
    </row>
    <row r="31" spans="1:1">
      <c r="A31" s="618">
        <f>IF('Форма 4.3.1'!$G$46="",1,0)</f>
        <v>0</v>
      </c>
    </row>
    <row r="32" spans="1:1">
      <c r="A32" s="618">
        <f>IF('Форма 4.3.1'!$G$47="",1,0)</f>
        <v>0</v>
      </c>
    </row>
    <row r="33" spans="1:1">
      <c r="A33" s="618">
        <f>IF('Форма 4.3.1'!$G$48="",1,0)</f>
        <v>0</v>
      </c>
    </row>
    <row r="34" spans="1:1">
      <c r="A34" s="618">
        <f>IF('Форма 4.3.1'!$G$49="",1,0)</f>
        <v>0</v>
      </c>
    </row>
    <row r="35" spans="1:1">
      <c r="A35" s="618">
        <f>IF('Форма 4.3.1'!$G$50="",1,0)</f>
        <v>0</v>
      </c>
    </row>
    <row r="36" spans="1:1">
      <c r="A36" s="618">
        <f>IF('Форма 4.3.1'!$G$51="",1,0)</f>
        <v>0</v>
      </c>
    </row>
    <row r="37" spans="1:1">
      <c r="A37" s="618">
        <f>IF('Форма 4.3.1'!$G$52="",1,0)</f>
        <v>0</v>
      </c>
    </row>
    <row r="38" spans="1:1">
      <c r="A38" s="618">
        <f>IF('Форма 4.3.1'!$G$53="",1,0)</f>
        <v>0</v>
      </c>
    </row>
    <row r="39" spans="1:1">
      <c r="A39" s="618">
        <f>IF('Форма 4.3.1'!$G$54="",1,0)</f>
        <v>0</v>
      </c>
    </row>
    <row r="40" spans="1:1">
      <c r="A40" s="618">
        <f>IF('Форма 4.3.1'!$G$55="",1,0)</f>
        <v>0</v>
      </c>
    </row>
    <row r="41" spans="1:1">
      <c r="A41" s="618">
        <f>IF('Форма 4.3.1'!$G$56="",1,0)</f>
        <v>0</v>
      </c>
    </row>
    <row r="42" spans="1:1">
      <c r="A42" s="618">
        <f>IF('Форма 4.3.1'!$G$63="",1,0)</f>
        <v>0</v>
      </c>
    </row>
    <row r="43" spans="1:1">
      <c r="A43" s="618">
        <f>IF('Форма 4.3.1'!$G$64="",1,0)</f>
        <v>0</v>
      </c>
    </row>
    <row r="44" spans="1:1">
      <c r="A44" s="618">
        <f>IF('Форма 4.3.1'!$G$65="",1,0)</f>
        <v>0</v>
      </c>
    </row>
    <row r="45" spans="1:1">
      <c r="A45" s="618">
        <f>IF('Форма 4.3.1'!$G$66="",1,0)</f>
        <v>0</v>
      </c>
    </row>
    <row r="46" spans="1:1">
      <c r="A46" s="618">
        <f>IF('Форма 4.3.1'!$G$67="",1,0)</f>
        <v>0</v>
      </c>
    </row>
    <row r="47" spans="1:1">
      <c r="A47" s="618">
        <f>IF('Форма 4.3.1'!$G$68="",1,0)</f>
        <v>0</v>
      </c>
    </row>
    <row r="48" spans="1:1">
      <c r="A48" s="618">
        <f>IF('Форма 4.3.1'!$G$69="",1,0)</f>
        <v>0</v>
      </c>
    </row>
    <row r="49" spans="1:1">
      <c r="A49" s="618">
        <f>IF('Форма 4.3.1'!$G$70="",1,0)</f>
        <v>0</v>
      </c>
    </row>
    <row r="50" spans="1:1">
      <c r="A50" s="618">
        <f>IF('Форма 4.3.1'!$G$72="",1,0)</f>
        <v>0</v>
      </c>
    </row>
    <row r="51" spans="1:1">
      <c r="A51" s="618">
        <f>IF('Форма 4.3.1'!$G$75="",1,0)</f>
        <v>0</v>
      </c>
    </row>
    <row r="52" spans="1:1">
      <c r="A52" s="618">
        <f>IF('Форма 4.3.1'!$G$76="",1,0)</f>
        <v>0</v>
      </c>
    </row>
    <row r="53" spans="1:1">
      <c r="A53" s="618">
        <f>IF('Форма 4.3.1'!$G$78="",1,0)</f>
        <v>0</v>
      </c>
    </row>
    <row r="54" spans="1:1">
      <c r="A54" s="618">
        <f>IF('Форма 4.3.1'!$G$79="",1,0)</f>
        <v>0</v>
      </c>
    </row>
    <row r="55" spans="1:1">
      <c r="A55" s="618">
        <f>IF('Форма 4.3.1'!$G$80="",1,0)</f>
        <v>0</v>
      </c>
    </row>
    <row r="56" spans="1:1">
      <c r="A56" s="618">
        <f>IF('Форма 4.3.1'!$G$81="",1,0)</f>
        <v>0</v>
      </c>
    </row>
    <row r="57" spans="1:1">
      <c r="A57" s="618">
        <f>IF('Форма 4.3.1'!$G$82="",1,0)</f>
        <v>0</v>
      </c>
    </row>
    <row r="58" spans="1:1">
      <c r="A58" s="618">
        <f>IF('Форма 4.3.1'!$G$83="",1,0)</f>
        <v>0</v>
      </c>
    </row>
    <row r="59" spans="1:1">
      <c r="A59" s="618">
        <f>IF('Форма 4.3.1'!$G$84="",1,0)</f>
        <v>0</v>
      </c>
    </row>
    <row r="60" spans="1:1">
      <c r="A60" s="618">
        <f>IF('Форма 4.3.1'!$G$85="",1,0)</f>
        <v>0</v>
      </c>
    </row>
    <row r="61" spans="1:1">
      <c r="A61" s="618">
        <f>IF('Форма 4.3.1'!$G$86="",1,0)</f>
        <v>0</v>
      </c>
    </row>
    <row r="62" spans="1:1">
      <c r="A62" s="618">
        <f>IF('Форма 4.3.1'!$G$87="",1,0)</f>
        <v>0</v>
      </c>
    </row>
    <row r="63" spans="1:1">
      <c r="A63" s="618">
        <f>IF('Форма 4.3.1'!$G$90="",1,0)</f>
        <v>0</v>
      </c>
    </row>
    <row r="64" spans="1:1">
      <c r="A64" s="618">
        <f>IF('Форма 4.3.1'!$G$93="",1,0)</f>
        <v>0</v>
      </c>
    </row>
    <row r="65" spans="1:1">
      <c r="A65" s="618">
        <f>IF('Форма 4.3.1'!$G$96="",1,0)</f>
        <v>0</v>
      </c>
    </row>
    <row r="66" spans="1:1">
      <c r="A66" s="618">
        <f>IF('Форма 4.3.1'!$G$97="",1,0)</f>
        <v>0</v>
      </c>
    </row>
    <row r="67" spans="1:1">
      <c r="A67" s="618">
        <f>IF('Форма 4.4'!$G$12="",1,0)</f>
        <v>0</v>
      </c>
    </row>
    <row r="68" spans="1:1">
      <c r="A68" s="618">
        <f>IF('Форма 4.4'!$G$13="",1,0)</f>
        <v>0</v>
      </c>
    </row>
    <row r="69" spans="1:1">
      <c r="A69" s="618">
        <f>IF('Форма 4.4'!$G$18="",1,0)</f>
        <v>0</v>
      </c>
    </row>
    <row r="70" spans="1:1">
      <c r="A70" s="618">
        <f>IF('Форма 4.4'!$G$19="",1,0)</f>
        <v>0</v>
      </c>
    </row>
    <row r="71" spans="1:1">
      <c r="A71" s="618">
        <f>IF('Форма 4.4'!$G$11="",1,0)</f>
        <v>0</v>
      </c>
    </row>
    <row r="72" spans="1:1">
      <c r="A72" s="618">
        <f>IF('Форма 4.5'!$I$12="",1,0)</f>
        <v>1</v>
      </c>
    </row>
    <row r="73" spans="1:1">
      <c r="A73" s="618">
        <f>IF('Форма 4.5'!$I$15="",1,0)</f>
        <v>1</v>
      </c>
    </row>
    <row r="74" spans="1:1">
      <c r="A74" s="618">
        <f>IF('Форма 4.5'!$I$16="",1,0)</f>
        <v>1</v>
      </c>
    </row>
    <row r="75" spans="1:1">
      <c r="A75" s="618">
        <f>IF('Форма 4.5'!$G$23="",1,0)</f>
        <v>1</v>
      </c>
    </row>
    <row r="76" spans="1:1">
      <c r="A76" s="618">
        <f>IF('Форма 4.5'!$G$24="",1,0)</f>
        <v>1</v>
      </c>
    </row>
    <row r="77" spans="1:1">
      <c r="A77" s="618">
        <f>IF('Форма 4.5'!$I$24="",1,0)</f>
        <v>1</v>
      </c>
    </row>
    <row r="78" spans="1:1">
      <c r="A78" s="618">
        <f>IF('Форма 4.5'!$G$91="",1,0)</f>
        <v>1</v>
      </c>
    </row>
    <row r="79" spans="1:1">
      <c r="A79" s="618">
        <f>IF('Форма 4.5'!$I$92="",1,0)</f>
        <v>1</v>
      </c>
    </row>
    <row r="80" spans="1:1">
      <c r="A80" s="618">
        <f>IF('Форма 4.5'!$I$93="",1,0)</f>
        <v>1</v>
      </c>
    </row>
    <row r="81" spans="1:1">
      <c r="A81" s="618">
        <f>IF('Форма 4.5'!$I$94="",1,0)</f>
        <v>1</v>
      </c>
    </row>
    <row r="82" spans="1:1">
      <c r="A82" s="618">
        <f>IF('Форма 4.5'!$I$95="",1,0)</f>
        <v>1</v>
      </c>
    </row>
    <row r="83" spans="1:1">
      <c r="A83" s="618">
        <f>IF('Форма 4.5'!$I$11="",1,0)</f>
        <v>1</v>
      </c>
    </row>
    <row r="84" spans="1:1">
      <c r="A84" s="618">
        <f>IF('Форма 4.5'!$I$14="",1,0)</f>
        <v>1</v>
      </c>
    </row>
  </sheetData>
  <sheetProtection formatColumns="0" formatRows="0"/>
  <pageMargins left="0.75" right="0.75" top="1" bottom="1" header="0.5" footer="0.5"/>
  <headerFooter alignWithMargins="0"/>
  <customProperties>
    <customPr name="_pios_id" r:id="rId1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25" customWidth="1"/>
    <col min="2" max="2" width="87.28515625" style="91" customWidth="1"/>
    <col min="3" max="3" width="9.140625" style="125"/>
    <col min="4" max="4" width="109.140625" style="125" customWidth="1"/>
    <col min="5" max="16384" width="9.140625" style="125"/>
  </cols>
  <sheetData>
    <row r="1" spans="1:11" ht="14.25">
      <c r="B1" s="184" t="s">
        <v>150</v>
      </c>
      <c r="C1" s="165"/>
      <c r="D1" s="878"/>
      <c r="E1" s="878"/>
      <c r="F1" s="878"/>
      <c r="G1" s="878"/>
      <c r="H1" s="878"/>
      <c r="I1" s="878"/>
      <c r="J1" s="878"/>
      <c r="K1" s="878"/>
    </row>
    <row r="2" spans="1:11" ht="14.25">
      <c r="A2" s="165">
        <v>1</v>
      </c>
      <c r="B2" s="185" t="s">
        <v>143</v>
      </c>
      <c r="C2" s="165"/>
      <c r="D2" s="878"/>
      <c r="E2" s="878"/>
      <c r="F2" s="878"/>
      <c r="G2" s="878"/>
      <c r="H2" s="878"/>
      <c r="I2" s="878"/>
      <c r="J2" s="878"/>
      <c r="K2" s="878"/>
    </row>
    <row r="3" spans="1:11" ht="22.5">
      <c r="A3" s="165">
        <v>2</v>
      </c>
      <c r="B3" s="185" t="s">
        <v>144</v>
      </c>
      <c r="C3" s="165"/>
      <c r="D3" s="879"/>
      <c r="E3" s="879"/>
      <c r="F3" s="879"/>
      <c r="G3" s="879"/>
      <c r="H3" s="879"/>
      <c r="I3" s="879"/>
      <c r="J3" s="879"/>
      <c r="K3" s="879"/>
    </row>
    <row r="4" spans="1:11" ht="14.25">
      <c r="B4" s="184" t="s">
        <v>151</v>
      </c>
      <c r="C4" s="165"/>
      <c r="D4" s="880"/>
      <c r="E4" s="879"/>
      <c r="F4" s="879"/>
      <c r="G4" s="879"/>
      <c r="H4" s="879"/>
      <c r="I4" s="879"/>
      <c r="J4" s="879"/>
      <c r="K4" s="879"/>
    </row>
    <row r="5" spans="1:11" ht="33.75">
      <c r="A5" s="165">
        <v>1</v>
      </c>
      <c r="B5" s="185" t="s">
        <v>192</v>
      </c>
      <c r="C5" s="165"/>
      <c r="D5" s="877"/>
      <c r="E5" s="877"/>
      <c r="F5" s="877"/>
      <c r="G5" s="877"/>
      <c r="H5" s="877"/>
      <c r="I5" s="877"/>
      <c r="J5" s="877"/>
      <c r="K5" s="877"/>
    </row>
    <row r="6" spans="1:11" ht="22.5">
      <c r="A6" s="165">
        <v>2</v>
      </c>
      <c r="B6" s="185" t="s">
        <v>149</v>
      </c>
    </row>
    <row r="7" spans="1:11" ht="22.5">
      <c r="A7" s="165">
        <v>3</v>
      </c>
      <c r="B7" s="185" t="s">
        <v>323</v>
      </c>
    </row>
    <row r="8" spans="1:11" ht="56.25">
      <c r="A8" s="165">
        <v>4</v>
      </c>
      <c r="B8" s="185" t="s">
        <v>324</v>
      </c>
    </row>
    <row r="9" spans="1:11">
      <c r="B9" s="184" t="s">
        <v>121</v>
      </c>
    </row>
    <row r="10" spans="1:11" ht="22.5">
      <c r="A10" s="165">
        <v>1</v>
      </c>
      <c r="B10" s="185" t="s">
        <v>119</v>
      </c>
    </row>
    <row r="11" spans="1:11">
      <c r="B11" s="91" t="s">
        <v>126</v>
      </c>
    </row>
  </sheetData>
  <mergeCells count="5">
    <mergeCell ref="D5:K5"/>
    <mergeCell ref="D1:K1"/>
    <mergeCell ref="D2:K2"/>
    <mergeCell ref="D3:K3"/>
    <mergeCell ref="D4:K4"/>
  </mergeCells>
  <phoneticPr fontId="10" type="noConversion"/>
  <pageMargins left="0.75" right="0.75" top="1" bottom="1" header="0.5" footer="0.5"/>
  <pageSetup paperSize="9" orientation="portrait" horizontalDpi="200" verticalDpi="200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71" customWidth="1"/>
    <col min="2" max="2" width="8.7109375" style="71" customWidth="1"/>
    <col min="3" max="3" width="22.28515625" style="71" customWidth="1"/>
    <col min="4" max="4" width="4.28515625" style="71" customWidth="1"/>
    <col min="5" max="6" width="4.42578125" style="71" customWidth="1"/>
    <col min="7" max="7" width="4.5703125" style="71" customWidth="1"/>
    <col min="8" max="25" width="4.42578125" style="71" customWidth="1"/>
    <col min="26" max="33" width="9.140625" style="134"/>
    <col min="34" max="16384" width="9.140625" style="71"/>
  </cols>
  <sheetData>
    <row r="1" spans="1:27" ht="5.25" customHeight="1">
      <c r="AA1" s="134" t="s">
        <v>68</v>
      </c>
    </row>
    <row r="2" spans="1:27" ht="16.5" customHeight="1">
      <c r="B2" s="759" t="str">
        <f>"Код отчёта: " &amp; GetCode()</f>
        <v>Код отчёта: FAS.JKH.OPEN.INFO.BALANCE.WARM</v>
      </c>
      <c r="C2" s="759"/>
      <c r="D2" s="759"/>
      <c r="E2" s="759"/>
      <c r="F2" s="759"/>
      <c r="G2" s="759"/>
      <c r="V2" s="125"/>
    </row>
    <row r="3" spans="1:27" ht="18" customHeight="1">
      <c r="B3" s="760" t="str">
        <f>"Версия " &amp; GetVersion()</f>
        <v>Версия 2.0.1</v>
      </c>
      <c r="C3" s="760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V3" s="125"/>
      <c r="W3" s="125"/>
      <c r="X3" s="125"/>
      <c r="Y3" s="125"/>
    </row>
    <row r="4" spans="1:27" ht="4.5" customHeight="1"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</row>
    <row r="5" spans="1:27" ht="39" customHeight="1">
      <c r="B5" s="761" t="s">
        <v>782</v>
      </c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3"/>
    </row>
    <row r="6" spans="1:27" ht="9.75" customHeight="1">
      <c r="A6" s="125"/>
      <c r="B6" s="135"/>
      <c r="C6" s="136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28"/>
    </row>
    <row r="7" spans="1:27" ht="15" customHeight="1">
      <c r="A7" s="125"/>
      <c r="B7" s="138"/>
      <c r="C7" s="139"/>
      <c r="D7" s="140"/>
      <c r="E7" s="750" t="s">
        <v>216</v>
      </c>
      <c r="F7" s="750"/>
      <c r="G7" s="750"/>
      <c r="H7" s="750"/>
      <c r="I7" s="750"/>
      <c r="J7" s="750"/>
      <c r="K7" s="750"/>
      <c r="L7" s="750"/>
      <c r="M7" s="750"/>
      <c r="N7" s="750"/>
      <c r="O7" s="750"/>
      <c r="P7" s="750"/>
      <c r="Q7" s="750"/>
      <c r="R7" s="750"/>
      <c r="S7" s="750"/>
      <c r="T7" s="750"/>
      <c r="U7" s="750"/>
      <c r="V7" s="750"/>
      <c r="W7" s="750"/>
      <c r="X7" s="750"/>
      <c r="Y7" s="129"/>
    </row>
    <row r="8" spans="1:27" ht="15" customHeight="1">
      <c r="A8" s="125"/>
      <c r="B8" s="138"/>
      <c r="C8" s="139"/>
      <c r="D8" s="140"/>
      <c r="E8" s="750"/>
      <c r="F8" s="750"/>
      <c r="G8" s="750"/>
      <c r="H8" s="750"/>
      <c r="I8" s="750"/>
      <c r="J8" s="750"/>
      <c r="K8" s="750"/>
      <c r="L8" s="750"/>
      <c r="M8" s="750"/>
      <c r="N8" s="750"/>
      <c r="O8" s="750"/>
      <c r="P8" s="750"/>
      <c r="Q8" s="750"/>
      <c r="R8" s="750"/>
      <c r="S8" s="750"/>
      <c r="T8" s="750"/>
      <c r="U8" s="750"/>
      <c r="V8" s="750"/>
      <c r="W8" s="750"/>
      <c r="X8" s="750"/>
      <c r="Y8" s="129"/>
    </row>
    <row r="9" spans="1:27" ht="15" customHeight="1">
      <c r="A9" s="125"/>
      <c r="B9" s="138"/>
      <c r="C9" s="139"/>
      <c r="D9" s="140"/>
      <c r="E9" s="750"/>
      <c r="F9" s="750"/>
      <c r="G9" s="750"/>
      <c r="H9" s="750"/>
      <c r="I9" s="750"/>
      <c r="J9" s="750"/>
      <c r="K9" s="750"/>
      <c r="L9" s="750"/>
      <c r="M9" s="750"/>
      <c r="N9" s="750"/>
      <c r="O9" s="750"/>
      <c r="P9" s="750"/>
      <c r="Q9" s="750"/>
      <c r="R9" s="750"/>
      <c r="S9" s="750"/>
      <c r="T9" s="750"/>
      <c r="U9" s="750"/>
      <c r="V9" s="750"/>
      <c r="W9" s="750"/>
      <c r="X9" s="750"/>
      <c r="Y9" s="129"/>
    </row>
    <row r="10" spans="1:27" ht="10.5" customHeight="1">
      <c r="A10" s="125"/>
      <c r="B10" s="138"/>
      <c r="C10" s="139"/>
      <c r="D10" s="140"/>
      <c r="E10" s="750"/>
      <c r="F10" s="750"/>
      <c r="G10" s="750"/>
      <c r="H10" s="750"/>
      <c r="I10" s="750"/>
      <c r="J10" s="750"/>
      <c r="K10" s="750"/>
      <c r="L10" s="750"/>
      <c r="M10" s="750"/>
      <c r="N10" s="750"/>
      <c r="O10" s="750"/>
      <c r="P10" s="750"/>
      <c r="Q10" s="750"/>
      <c r="R10" s="750"/>
      <c r="S10" s="750"/>
      <c r="T10" s="750"/>
      <c r="U10" s="750"/>
      <c r="V10" s="750"/>
      <c r="W10" s="750"/>
      <c r="X10" s="750"/>
      <c r="Y10" s="129"/>
    </row>
    <row r="11" spans="1:27" ht="27" customHeight="1">
      <c r="A11" s="125"/>
      <c r="B11" s="138"/>
      <c r="C11" s="139"/>
      <c r="D11" s="140"/>
      <c r="E11" s="750"/>
      <c r="F11" s="750"/>
      <c r="G11" s="750"/>
      <c r="H11" s="750"/>
      <c r="I11" s="750"/>
      <c r="J11" s="750"/>
      <c r="K11" s="750"/>
      <c r="L11" s="750"/>
      <c r="M11" s="750"/>
      <c r="N11" s="750"/>
      <c r="O11" s="750"/>
      <c r="P11" s="750"/>
      <c r="Q11" s="750"/>
      <c r="R11" s="750"/>
      <c r="S11" s="750"/>
      <c r="T11" s="750"/>
      <c r="U11" s="750"/>
      <c r="V11" s="750"/>
      <c r="W11" s="750"/>
      <c r="X11" s="750"/>
      <c r="Y11" s="129"/>
    </row>
    <row r="12" spans="1:27" ht="12" customHeight="1">
      <c r="A12" s="125"/>
      <c r="B12" s="138"/>
      <c r="C12" s="139"/>
      <c r="D12" s="140"/>
      <c r="E12" s="750"/>
      <c r="F12" s="750"/>
      <c r="G12" s="750"/>
      <c r="H12" s="750"/>
      <c r="I12" s="750"/>
      <c r="J12" s="750"/>
      <c r="K12" s="750"/>
      <c r="L12" s="750"/>
      <c r="M12" s="750"/>
      <c r="N12" s="750"/>
      <c r="O12" s="750"/>
      <c r="P12" s="750"/>
      <c r="Q12" s="750"/>
      <c r="R12" s="750"/>
      <c r="S12" s="750"/>
      <c r="T12" s="750"/>
      <c r="U12" s="750"/>
      <c r="V12" s="750"/>
      <c r="W12" s="750"/>
      <c r="X12" s="750"/>
      <c r="Y12" s="129"/>
    </row>
    <row r="13" spans="1:27" ht="38.25" customHeight="1">
      <c r="A13" s="125"/>
      <c r="B13" s="138"/>
      <c r="C13" s="139"/>
      <c r="D13" s="140"/>
      <c r="E13" s="750"/>
      <c r="F13" s="750"/>
      <c r="G13" s="750"/>
      <c r="H13" s="750"/>
      <c r="I13" s="750"/>
      <c r="J13" s="750"/>
      <c r="K13" s="750"/>
      <c r="L13" s="750"/>
      <c r="M13" s="750"/>
      <c r="N13" s="750"/>
      <c r="O13" s="750"/>
      <c r="P13" s="750"/>
      <c r="Q13" s="750"/>
      <c r="R13" s="750"/>
      <c r="S13" s="750"/>
      <c r="T13" s="750"/>
      <c r="U13" s="750"/>
      <c r="V13" s="750"/>
      <c r="W13" s="750"/>
      <c r="X13" s="750"/>
      <c r="Y13" s="130"/>
    </row>
    <row r="14" spans="1:27" ht="15" customHeight="1">
      <c r="A14" s="125"/>
      <c r="B14" s="138"/>
      <c r="C14" s="139"/>
      <c r="D14" s="140"/>
      <c r="E14" s="750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0"/>
      <c r="Y14" s="129"/>
    </row>
    <row r="15" spans="1:27" ht="15">
      <c r="A15" s="125"/>
      <c r="B15" s="138"/>
      <c r="C15" s="139"/>
      <c r="D15" s="140"/>
      <c r="E15" s="750"/>
      <c r="F15" s="750"/>
      <c r="G15" s="750"/>
      <c r="H15" s="750"/>
      <c r="I15" s="750"/>
      <c r="J15" s="750"/>
      <c r="K15" s="750"/>
      <c r="L15" s="750"/>
      <c r="M15" s="750"/>
      <c r="N15" s="750"/>
      <c r="O15" s="750"/>
      <c r="P15" s="750"/>
      <c r="Q15" s="750"/>
      <c r="R15" s="750"/>
      <c r="S15" s="750"/>
      <c r="T15" s="750"/>
      <c r="U15" s="750"/>
      <c r="V15" s="750"/>
      <c r="W15" s="750"/>
      <c r="X15" s="750"/>
      <c r="Y15" s="129"/>
    </row>
    <row r="16" spans="1:27" ht="15">
      <c r="A16" s="125"/>
      <c r="B16" s="138"/>
      <c r="C16" s="139"/>
      <c r="D16" s="140"/>
      <c r="E16" s="750"/>
      <c r="F16" s="750"/>
      <c r="G16" s="750"/>
      <c r="H16" s="750"/>
      <c r="I16" s="750"/>
      <c r="J16" s="750"/>
      <c r="K16" s="750"/>
      <c r="L16" s="750"/>
      <c r="M16" s="750"/>
      <c r="N16" s="750"/>
      <c r="O16" s="750"/>
      <c r="P16" s="750"/>
      <c r="Q16" s="750"/>
      <c r="R16" s="750"/>
      <c r="S16" s="750"/>
      <c r="T16" s="750"/>
      <c r="U16" s="750"/>
      <c r="V16" s="750"/>
      <c r="W16" s="750"/>
      <c r="X16" s="750"/>
      <c r="Y16" s="129"/>
    </row>
    <row r="17" spans="1:25" ht="15" customHeight="1">
      <c r="A17" s="125"/>
      <c r="B17" s="138"/>
      <c r="C17" s="139"/>
      <c r="D17" s="140"/>
      <c r="E17" s="750"/>
      <c r="F17" s="750"/>
      <c r="G17" s="750"/>
      <c r="H17" s="750"/>
      <c r="I17" s="750"/>
      <c r="J17" s="750"/>
      <c r="K17" s="750"/>
      <c r="L17" s="750"/>
      <c r="M17" s="750"/>
      <c r="N17" s="750"/>
      <c r="O17" s="750"/>
      <c r="P17" s="750"/>
      <c r="Q17" s="750"/>
      <c r="R17" s="750"/>
      <c r="S17" s="750"/>
      <c r="T17" s="750"/>
      <c r="U17" s="750"/>
      <c r="V17" s="750"/>
      <c r="W17" s="750"/>
      <c r="X17" s="750"/>
      <c r="Y17" s="129"/>
    </row>
    <row r="18" spans="1:25" ht="15">
      <c r="A18" s="125"/>
      <c r="B18" s="138"/>
      <c r="C18" s="139"/>
      <c r="D18" s="140"/>
      <c r="E18" s="750"/>
      <c r="F18" s="750"/>
      <c r="G18" s="750"/>
      <c r="H18" s="750"/>
      <c r="I18" s="750"/>
      <c r="J18" s="750"/>
      <c r="K18" s="750"/>
      <c r="L18" s="750"/>
      <c r="M18" s="750"/>
      <c r="N18" s="750"/>
      <c r="O18" s="750"/>
      <c r="P18" s="750"/>
      <c r="Q18" s="750"/>
      <c r="R18" s="750"/>
      <c r="S18" s="750"/>
      <c r="T18" s="750"/>
      <c r="U18" s="750"/>
      <c r="V18" s="750"/>
      <c r="W18" s="750"/>
      <c r="X18" s="750"/>
      <c r="Y18" s="129"/>
    </row>
    <row r="19" spans="1:25" ht="23.45" customHeight="1">
      <c r="A19" s="125"/>
      <c r="B19" s="138"/>
      <c r="C19" s="139"/>
      <c r="D19" s="141"/>
      <c r="E19" s="750"/>
      <c r="F19" s="750"/>
      <c r="G19" s="750"/>
      <c r="H19" s="750"/>
      <c r="I19" s="750"/>
      <c r="J19" s="750"/>
      <c r="K19" s="750"/>
      <c r="L19" s="750"/>
      <c r="M19" s="750"/>
      <c r="N19" s="750"/>
      <c r="O19" s="750"/>
      <c r="P19" s="750"/>
      <c r="Q19" s="750"/>
      <c r="R19" s="750"/>
      <c r="S19" s="750"/>
      <c r="T19" s="750"/>
      <c r="U19" s="750"/>
      <c r="V19" s="750"/>
      <c r="W19" s="750"/>
      <c r="X19" s="750"/>
      <c r="Y19" s="129"/>
    </row>
    <row r="20" spans="1:25" ht="15" hidden="1">
      <c r="A20" s="125"/>
      <c r="B20" s="138"/>
      <c r="C20" s="139"/>
      <c r="D20" s="141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29"/>
    </row>
    <row r="21" spans="1:25" ht="14.25" hidden="1" customHeight="1">
      <c r="A21" s="125"/>
      <c r="B21" s="138"/>
      <c r="C21" s="139"/>
      <c r="D21" s="143"/>
      <c r="E21" s="150" t="s">
        <v>66</v>
      </c>
      <c r="F21" s="757" t="s">
        <v>70</v>
      </c>
      <c r="G21" s="758"/>
      <c r="H21" s="758"/>
      <c r="I21" s="758"/>
      <c r="J21" s="758"/>
      <c r="K21" s="758"/>
      <c r="L21" s="758"/>
      <c r="M21" s="758"/>
      <c r="N21" s="140"/>
      <c r="O21" s="152" t="s">
        <v>66</v>
      </c>
      <c r="P21" s="764" t="s">
        <v>67</v>
      </c>
      <c r="Q21" s="765"/>
      <c r="R21" s="765"/>
      <c r="S21" s="765"/>
      <c r="T21" s="765"/>
      <c r="U21" s="765"/>
      <c r="V21" s="765"/>
      <c r="W21" s="765"/>
      <c r="X21" s="765"/>
      <c r="Y21" s="129"/>
    </row>
    <row r="22" spans="1:25" ht="14.25" hidden="1" customHeight="1">
      <c r="A22" s="125"/>
      <c r="B22" s="138"/>
      <c r="C22" s="139"/>
      <c r="D22" s="143"/>
      <c r="E22" s="151" t="s">
        <v>66</v>
      </c>
      <c r="F22" s="757" t="s">
        <v>69</v>
      </c>
      <c r="G22" s="758"/>
      <c r="H22" s="758"/>
      <c r="I22" s="758"/>
      <c r="J22" s="758"/>
      <c r="K22" s="758"/>
      <c r="L22" s="758"/>
      <c r="M22" s="758"/>
      <c r="N22" s="140"/>
      <c r="O22" s="153" t="s">
        <v>66</v>
      </c>
      <c r="P22" s="764" t="s">
        <v>217</v>
      </c>
      <c r="Q22" s="765"/>
      <c r="R22" s="765"/>
      <c r="S22" s="765"/>
      <c r="T22" s="765"/>
      <c r="U22" s="765"/>
      <c r="V22" s="765"/>
      <c r="W22" s="765"/>
      <c r="X22" s="765"/>
      <c r="Y22" s="129"/>
    </row>
    <row r="23" spans="1:25" ht="27" hidden="1" customHeight="1">
      <c r="A23" s="125"/>
      <c r="B23" s="138"/>
      <c r="C23" s="139"/>
      <c r="D23" s="143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756"/>
      <c r="Q23" s="756"/>
      <c r="R23" s="756"/>
      <c r="S23" s="756"/>
      <c r="T23" s="756"/>
      <c r="U23" s="756"/>
      <c r="V23" s="756"/>
      <c r="W23" s="756"/>
      <c r="X23" s="140"/>
      <c r="Y23" s="129"/>
    </row>
    <row r="24" spans="1:25" ht="15" hidden="1" customHeight="1">
      <c r="A24" s="125"/>
      <c r="B24" s="138"/>
      <c r="C24" s="139"/>
      <c r="D24" s="143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29"/>
    </row>
    <row r="25" spans="1:25" ht="15" hidden="1" customHeight="1">
      <c r="A25" s="125"/>
      <c r="B25" s="138"/>
      <c r="C25" s="139"/>
      <c r="D25" s="143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29"/>
    </row>
    <row r="26" spans="1:25" ht="15" hidden="1" customHeight="1">
      <c r="A26" s="125"/>
      <c r="B26" s="138"/>
      <c r="C26" s="139"/>
      <c r="D26" s="143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29"/>
    </row>
    <row r="27" spans="1:25" ht="15" hidden="1" customHeight="1">
      <c r="A27" s="125"/>
      <c r="B27" s="138"/>
      <c r="C27" s="139"/>
      <c r="D27" s="143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29"/>
    </row>
    <row r="28" spans="1:25" ht="15" hidden="1" customHeight="1">
      <c r="A28" s="125"/>
      <c r="B28" s="138"/>
      <c r="C28" s="139"/>
      <c r="D28" s="143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29"/>
    </row>
    <row r="29" spans="1:25" ht="15" hidden="1" customHeight="1">
      <c r="A29" s="125"/>
      <c r="B29" s="138"/>
      <c r="C29" s="139"/>
      <c r="D29" s="143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29"/>
    </row>
    <row r="30" spans="1:25" ht="15" hidden="1" customHeight="1">
      <c r="A30" s="125"/>
      <c r="B30" s="138"/>
      <c r="C30" s="139"/>
      <c r="D30" s="143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29"/>
    </row>
    <row r="31" spans="1:25" ht="15" hidden="1" customHeight="1">
      <c r="A31" s="125"/>
      <c r="B31" s="138"/>
      <c r="C31" s="139"/>
      <c r="D31" s="143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29"/>
    </row>
    <row r="32" spans="1:25" ht="15" hidden="1" customHeight="1">
      <c r="A32" s="125"/>
      <c r="B32" s="138"/>
      <c r="C32" s="139"/>
      <c r="D32" s="143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29"/>
    </row>
    <row r="33" spans="1:25" ht="15" hidden="1" customHeight="1">
      <c r="A33" s="125"/>
      <c r="B33" s="138"/>
      <c r="C33" s="139"/>
      <c r="D33" s="141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29"/>
    </row>
    <row r="34" spans="1:25" ht="11.1" hidden="1" customHeight="1">
      <c r="A34" s="125"/>
      <c r="B34" s="138"/>
      <c r="C34" s="139"/>
      <c r="D34" s="141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29"/>
    </row>
    <row r="35" spans="1:25" ht="24" hidden="1" customHeight="1">
      <c r="A35" s="125"/>
      <c r="B35" s="138"/>
      <c r="C35" s="139"/>
      <c r="D35" s="143"/>
      <c r="E35" s="750" t="s">
        <v>127</v>
      </c>
      <c r="F35" s="750"/>
      <c r="G35" s="750"/>
      <c r="H35" s="750"/>
      <c r="I35" s="750"/>
      <c r="J35" s="750"/>
      <c r="K35" s="750"/>
      <c r="L35" s="750"/>
      <c r="M35" s="750"/>
      <c r="N35" s="750"/>
      <c r="O35" s="750"/>
      <c r="P35" s="750"/>
      <c r="Q35" s="750"/>
      <c r="R35" s="750"/>
      <c r="S35" s="750"/>
      <c r="T35" s="750"/>
      <c r="U35" s="750"/>
      <c r="V35" s="750"/>
      <c r="W35" s="750"/>
      <c r="X35" s="750"/>
      <c r="Y35" s="129"/>
    </row>
    <row r="36" spans="1:25" ht="38.25" hidden="1" customHeight="1">
      <c r="A36" s="125"/>
      <c r="B36" s="138"/>
      <c r="C36" s="139"/>
      <c r="D36" s="143"/>
      <c r="E36" s="750"/>
      <c r="F36" s="750"/>
      <c r="G36" s="750"/>
      <c r="H36" s="750"/>
      <c r="I36" s="750"/>
      <c r="J36" s="750"/>
      <c r="K36" s="750"/>
      <c r="L36" s="750"/>
      <c r="M36" s="750"/>
      <c r="N36" s="750"/>
      <c r="O36" s="750"/>
      <c r="P36" s="750"/>
      <c r="Q36" s="750"/>
      <c r="R36" s="750"/>
      <c r="S36" s="750"/>
      <c r="T36" s="750"/>
      <c r="U36" s="750"/>
      <c r="V36" s="750"/>
      <c r="W36" s="750"/>
      <c r="X36" s="750"/>
      <c r="Y36" s="129"/>
    </row>
    <row r="37" spans="1:25" ht="9.75" hidden="1" customHeight="1">
      <c r="A37" s="125"/>
      <c r="B37" s="138"/>
      <c r="C37" s="139"/>
      <c r="D37" s="143"/>
      <c r="E37" s="750"/>
      <c r="F37" s="750"/>
      <c r="G37" s="750"/>
      <c r="H37" s="750"/>
      <c r="I37" s="750"/>
      <c r="J37" s="750"/>
      <c r="K37" s="750"/>
      <c r="L37" s="750"/>
      <c r="M37" s="750"/>
      <c r="N37" s="750"/>
      <c r="O37" s="750"/>
      <c r="P37" s="750"/>
      <c r="Q37" s="750"/>
      <c r="R37" s="750"/>
      <c r="S37" s="750"/>
      <c r="T37" s="750"/>
      <c r="U37" s="750"/>
      <c r="V37" s="750"/>
      <c r="W37" s="750"/>
      <c r="X37" s="750"/>
      <c r="Y37" s="129"/>
    </row>
    <row r="38" spans="1:25" ht="51" hidden="1" customHeight="1">
      <c r="A38" s="125"/>
      <c r="B38" s="138"/>
      <c r="C38" s="139"/>
      <c r="D38" s="143"/>
      <c r="E38" s="750"/>
      <c r="F38" s="750"/>
      <c r="G38" s="750"/>
      <c r="H38" s="750"/>
      <c r="I38" s="750"/>
      <c r="J38" s="750"/>
      <c r="K38" s="750"/>
      <c r="L38" s="750"/>
      <c r="M38" s="750"/>
      <c r="N38" s="750"/>
      <c r="O38" s="750"/>
      <c r="P38" s="750"/>
      <c r="Q38" s="750"/>
      <c r="R38" s="750"/>
      <c r="S38" s="750"/>
      <c r="T38" s="750"/>
      <c r="U38" s="750"/>
      <c r="V38" s="750"/>
      <c r="W38" s="750"/>
      <c r="X38" s="750"/>
      <c r="Y38" s="129"/>
    </row>
    <row r="39" spans="1:25" ht="15" hidden="1" customHeight="1">
      <c r="A39" s="125"/>
      <c r="B39" s="138"/>
      <c r="C39" s="139"/>
      <c r="D39" s="143"/>
      <c r="E39" s="750"/>
      <c r="F39" s="750"/>
      <c r="G39" s="750"/>
      <c r="H39" s="750"/>
      <c r="I39" s="750"/>
      <c r="J39" s="750"/>
      <c r="K39" s="750"/>
      <c r="L39" s="750"/>
      <c r="M39" s="750"/>
      <c r="N39" s="750"/>
      <c r="O39" s="750"/>
      <c r="P39" s="750"/>
      <c r="Q39" s="750"/>
      <c r="R39" s="750"/>
      <c r="S39" s="750"/>
      <c r="T39" s="750"/>
      <c r="U39" s="750"/>
      <c r="V39" s="750"/>
      <c r="W39" s="750"/>
      <c r="X39" s="750"/>
      <c r="Y39" s="129"/>
    </row>
    <row r="40" spans="1:25" ht="12" hidden="1" customHeight="1">
      <c r="A40" s="125"/>
      <c r="B40" s="138"/>
      <c r="C40" s="139"/>
      <c r="D40" s="143"/>
      <c r="E40" s="748"/>
      <c r="F40" s="748"/>
      <c r="G40" s="748"/>
      <c r="H40" s="748"/>
      <c r="I40" s="748"/>
      <c r="J40" s="748"/>
      <c r="K40" s="748"/>
      <c r="L40" s="748"/>
      <c r="M40" s="748"/>
      <c r="N40" s="748"/>
      <c r="O40" s="748"/>
      <c r="P40" s="748"/>
      <c r="Q40" s="748"/>
      <c r="R40" s="748"/>
      <c r="S40" s="748"/>
      <c r="T40" s="748"/>
      <c r="U40" s="748"/>
      <c r="V40" s="748"/>
      <c r="W40" s="748"/>
      <c r="X40" s="748"/>
      <c r="Y40" s="129"/>
    </row>
    <row r="41" spans="1:25" ht="15.95" hidden="1" customHeight="1">
      <c r="A41" s="125"/>
      <c r="B41" s="138"/>
      <c r="C41" s="139"/>
      <c r="D41" s="143"/>
      <c r="E41" s="749"/>
      <c r="F41" s="749"/>
      <c r="G41" s="749"/>
      <c r="H41" s="749"/>
      <c r="I41" s="749"/>
      <c r="J41" s="749"/>
      <c r="K41" s="749"/>
      <c r="L41" s="749"/>
      <c r="M41" s="749"/>
      <c r="N41" s="749"/>
      <c r="O41" s="749"/>
      <c r="P41" s="749"/>
      <c r="Q41" s="749"/>
      <c r="R41" s="749"/>
      <c r="S41" s="749"/>
      <c r="T41" s="749"/>
      <c r="U41" s="749"/>
      <c r="V41" s="749"/>
      <c r="W41" s="749"/>
      <c r="X41" s="749"/>
      <c r="Y41" s="129"/>
    </row>
    <row r="42" spans="1:25" ht="15.95" hidden="1" customHeight="1">
      <c r="A42" s="125"/>
      <c r="B42" s="138"/>
      <c r="C42" s="139"/>
      <c r="D42" s="143"/>
      <c r="E42" s="749"/>
      <c r="F42" s="749"/>
      <c r="G42" s="749"/>
      <c r="H42" s="749"/>
      <c r="I42" s="749"/>
      <c r="J42" s="749"/>
      <c r="K42" s="749"/>
      <c r="L42" s="749"/>
      <c r="M42" s="749"/>
      <c r="N42" s="749"/>
      <c r="O42" s="749"/>
      <c r="P42" s="749"/>
      <c r="Q42" s="749"/>
      <c r="R42" s="749"/>
      <c r="S42" s="749"/>
      <c r="T42" s="749"/>
      <c r="U42" s="749"/>
      <c r="V42" s="749"/>
      <c r="W42" s="749"/>
      <c r="X42" s="749"/>
      <c r="Y42" s="129"/>
    </row>
    <row r="43" spans="1:25" ht="15.95" hidden="1" customHeight="1">
      <c r="A43" s="125"/>
      <c r="B43" s="138"/>
      <c r="C43" s="139"/>
      <c r="D43" s="143"/>
      <c r="E43" s="749"/>
      <c r="F43" s="749"/>
      <c r="G43" s="749"/>
      <c r="H43" s="749"/>
      <c r="I43" s="749"/>
      <c r="J43" s="749"/>
      <c r="K43" s="749"/>
      <c r="L43" s="749"/>
      <c r="M43" s="749"/>
      <c r="N43" s="749"/>
      <c r="O43" s="749"/>
      <c r="P43" s="749"/>
      <c r="Q43" s="749"/>
      <c r="R43" s="749"/>
      <c r="S43" s="749"/>
      <c r="T43" s="749"/>
      <c r="U43" s="749"/>
      <c r="V43" s="749"/>
      <c r="W43" s="749"/>
      <c r="X43" s="749"/>
      <c r="Y43" s="129"/>
    </row>
    <row r="44" spans="1:25" ht="15.95" hidden="1" customHeight="1">
      <c r="A44" s="125"/>
      <c r="B44" s="138"/>
      <c r="C44" s="139"/>
      <c r="D44" s="141"/>
      <c r="E44" s="749"/>
      <c r="F44" s="749"/>
      <c r="G44" s="749"/>
      <c r="H44" s="749"/>
      <c r="I44" s="749"/>
      <c r="J44" s="749"/>
      <c r="K44" s="749"/>
      <c r="L44" s="749"/>
      <c r="M44" s="749"/>
      <c r="N44" s="749"/>
      <c r="O44" s="749"/>
      <c r="P44" s="749"/>
      <c r="Q44" s="749"/>
      <c r="R44" s="749"/>
      <c r="S44" s="749"/>
      <c r="T44" s="749"/>
      <c r="U44" s="749"/>
      <c r="V44" s="749"/>
      <c r="W44" s="749"/>
      <c r="X44" s="749"/>
      <c r="Y44" s="129"/>
    </row>
    <row r="45" spans="1:25" ht="18" hidden="1" customHeight="1">
      <c r="A45" s="125"/>
      <c r="B45" s="138"/>
      <c r="C45" s="139"/>
      <c r="D45" s="141"/>
      <c r="E45" s="749"/>
      <c r="F45" s="749"/>
      <c r="G45" s="749"/>
      <c r="H45" s="749"/>
      <c r="I45" s="749"/>
      <c r="J45" s="749"/>
      <c r="K45" s="749"/>
      <c r="L45" s="749"/>
      <c r="M45" s="749"/>
      <c r="N45" s="749"/>
      <c r="O45" s="749"/>
      <c r="P45" s="749"/>
      <c r="Q45" s="749"/>
      <c r="R45" s="749"/>
      <c r="S45" s="749"/>
      <c r="T45" s="749"/>
      <c r="U45" s="749"/>
      <c r="V45" s="749"/>
      <c r="W45" s="749"/>
      <c r="X45" s="749"/>
      <c r="Y45" s="129"/>
    </row>
    <row r="46" spans="1:25" ht="24" hidden="1" customHeight="1">
      <c r="A46" s="125"/>
      <c r="B46" s="138"/>
      <c r="C46" s="139"/>
      <c r="D46" s="143"/>
      <c r="E46" s="750" t="s">
        <v>65</v>
      </c>
      <c r="F46" s="750"/>
      <c r="G46" s="750"/>
      <c r="H46" s="750"/>
      <c r="I46" s="750"/>
      <c r="J46" s="750"/>
      <c r="K46" s="750"/>
      <c r="L46" s="750"/>
      <c r="M46" s="750"/>
      <c r="N46" s="750"/>
      <c r="O46" s="750"/>
      <c r="P46" s="750"/>
      <c r="Q46" s="750"/>
      <c r="R46" s="750"/>
      <c r="S46" s="750"/>
      <c r="T46" s="750"/>
      <c r="U46" s="750"/>
      <c r="V46" s="750"/>
      <c r="W46" s="750"/>
      <c r="X46" s="750"/>
      <c r="Y46" s="129"/>
    </row>
    <row r="47" spans="1:25" ht="37.5" hidden="1" customHeight="1">
      <c r="A47" s="125"/>
      <c r="B47" s="138"/>
      <c r="C47" s="139"/>
      <c r="D47" s="143"/>
      <c r="E47" s="750"/>
      <c r="F47" s="750"/>
      <c r="G47" s="750"/>
      <c r="H47" s="750"/>
      <c r="I47" s="750"/>
      <c r="J47" s="750"/>
      <c r="K47" s="750"/>
      <c r="L47" s="750"/>
      <c r="M47" s="750"/>
      <c r="N47" s="750"/>
      <c r="O47" s="750"/>
      <c r="P47" s="750"/>
      <c r="Q47" s="750"/>
      <c r="R47" s="750"/>
      <c r="S47" s="750"/>
      <c r="T47" s="750"/>
      <c r="U47" s="750"/>
      <c r="V47" s="750"/>
      <c r="W47" s="750"/>
      <c r="X47" s="750"/>
      <c r="Y47" s="129"/>
    </row>
    <row r="48" spans="1:25" ht="24" hidden="1" customHeight="1">
      <c r="A48" s="125"/>
      <c r="B48" s="138"/>
      <c r="C48" s="139"/>
      <c r="D48" s="143"/>
      <c r="E48" s="750"/>
      <c r="F48" s="750"/>
      <c r="G48" s="750"/>
      <c r="H48" s="750"/>
      <c r="I48" s="750"/>
      <c r="J48" s="750"/>
      <c r="K48" s="750"/>
      <c r="L48" s="750"/>
      <c r="M48" s="750"/>
      <c r="N48" s="750"/>
      <c r="O48" s="750"/>
      <c r="P48" s="750"/>
      <c r="Q48" s="750"/>
      <c r="R48" s="750"/>
      <c r="S48" s="750"/>
      <c r="T48" s="750"/>
      <c r="U48" s="750"/>
      <c r="V48" s="750"/>
      <c r="W48" s="750"/>
      <c r="X48" s="750"/>
      <c r="Y48" s="129"/>
    </row>
    <row r="49" spans="1:25" ht="51" hidden="1" customHeight="1">
      <c r="A49" s="125"/>
      <c r="B49" s="138"/>
      <c r="C49" s="139"/>
      <c r="D49" s="143"/>
      <c r="E49" s="750"/>
      <c r="F49" s="750"/>
      <c r="G49" s="750"/>
      <c r="H49" s="750"/>
      <c r="I49" s="750"/>
      <c r="J49" s="750"/>
      <c r="K49" s="750"/>
      <c r="L49" s="750"/>
      <c r="M49" s="750"/>
      <c r="N49" s="750"/>
      <c r="O49" s="750"/>
      <c r="P49" s="750"/>
      <c r="Q49" s="750"/>
      <c r="R49" s="750"/>
      <c r="S49" s="750"/>
      <c r="T49" s="750"/>
      <c r="U49" s="750"/>
      <c r="V49" s="750"/>
      <c r="W49" s="750"/>
      <c r="X49" s="750"/>
      <c r="Y49" s="129"/>
    </row>
    <row r="50" spans="1:25" ht="12" hidden="1" customHeight="1">
      <c r="A50" s="125"/>
      <c r="B50" s="138"/>
      <c r="C50" s="139"/>
      <c r="D50" s="143"/>
      <c r="E50" s="750"/>
      <c r="F50" s="750"/>
      <c r="G50" s="750"/>
      <c r="H50" s="750"/>
      <c r="I50" s="750"/>
      <c r="J50" s="750"/>
      <c r="K50" s="750"/>
      <c r="L50" s="750"/>
      <c r="M50" s="750"/>
      <c r="N50" s="750"/>
      <c r="O50" s="750"/>
      <c r="P50" s="750"/>
      <c r="Q50" s="750"/>
      <c r="R50" s="750"/>
      <c r="S50" s="750"/>
      <c r="T50" s="750"/>
      <c r="U50" s="750"/>
      <c r="V50" s="750"/>
      <c r="W50" s="750"/>
      <c r="X50" s="750"/>
      <c r="Y50" s="129"/>
    </row>
    <row r="51" spans="1:25" ht="12" hidden="1" customHeight="1">
      <c r="A51" s="125"/>
      <c r="B51" s="138"/>
      <c r="C51" s="139"/>
      <c r="D51" s="143"/>
      <c r="E51" s="750"/>
      <c r="F51" s="750"/>
      <c r="G51" s="750"/>
      <c r="H51" s="750"/>
      <c r="I51" s="750"/>
      <c r="J51" s="750"/>
      <c r="K51" s="750"/>
      <c r="L51" s="750"/>
      <c r="M51" s="750"/>
      <c r="N51" s="750"/>
      <c r="O51" s="750"/>
      <c r="P51" s="750"/>
      <c r="Q51" s="750"/>
      <c r="R51" s="750"/>
      <c r="S51" s="750"/>
      <c r="T51" s="750"/>
      <c r="U51" s="750"/>
      <c r="V51" s="750"/>
      <c r="W51" s="750"/>
      <c r="X51" s="750"/>
      <c r="Y51" s="129"/>
    </row>
    <row r="52" spans="1:25" ht="12" hidden="1" customHeight="1">
      <c r="A52" s="125"/>
      <c r="B52" s="138"/>
      <c r="C52" s="139"/>
      <c r="D52" s="143"/>
      <c r="E52" s="750"/>
      <c r="F52" s="750"/>
      <c r="G52" s="750"/>
      <c r="H52" s="750"/>
      <c r="I52" s="750"/>
      <c r="J52" s="750"/>
      <c r="K52" s="750"/>
      <c r="L52" s="750"/>
      <c r="M52" s="750"/>
      <c r="N52" s="750"/>
      <c r="O52" s="750"/>
      <c r="P52" s="750"/>
      <c r="Q52" s="750"/>
      <c r="R52" s="750"/>
      <c r="S52" s="750"/>
      <c r="T52" s="750"/>
      <c r="U52" s="750"/>
      <c r="V52" s="750"/>
      <c r="W52" s="750"/>
      <c r="X52" s="750"/>
      <c r="Y52" s="129"/>
    </row>
    <row r="53" spans="1:25" ht="12" hidden="1" customHeight="1">
      <c r="A53" s="125"/>
      <c r="B53" s="138"/>
      <c r="C53" s="139"/>
      <c r="D53" s="143"/>
      <c r="E53" s="750"/>
      <c r="F53" s="750"/>
      <c r="G53" s="750"/>
      <c r="H53" s="750"/>
      <c r="I53" s="750"/>
      <c r="J53" s="750"/>
      <c r="K53" s="750"/>
      <c r="L53" s="750"/>
      <c r="M53" s="750"/>
      <c r="N53" s="750"/>
      <c r="O53" s="750"/>
      <c r="P53" s="750"/>
      <c r="Q53" s="750"/>
      <c r="R53" s="750"/>
      <c r="S53" s="750"/>
      <c r="T53" s="750"/>
      <c r="U53" s="750"/>
      <c r="V53" s="750"/>
      <c r="W53" s="750"/>
      <c r="X53" s="750"/>
      <c r="Y53" s="129"/>
    </row>
    <row r="54" spans="1:25" ht="12" hidden="1" customHeight="1">
      <c r="A54" s="125"/>
      <c r="B54" s="138"/>
      <c r="C54" s="139"/>
      <c r="D54" s="143"/>
      <c r="E54" s="750"/>
      <c r="F54" s="750"/>
      <c r="G54" s="750"/>
      <c r="H54" s="750"/>
      <c r="I54" s="750"/>
      <c r="J54" s="750"/>
      <c r="K54" s="750"/>
      <c r="L54" s="750"/>
      <c r="M54" s="750"/>
      <c r="N54" s="750"/>
      <c r="O54" s="750"/>
      <c r="P54" s="750"/>
      <c r="Q54" s="750"/>
      <c r="R54" s="750"/>
      <c r="S54" s="750"/>
      <c r="T54" s="750"/>
      <c r="U54" s="750"/>
      <c r="V54" s="750"/>
      <c r="W54" s="750"/>
      <c r="X54" s="750"/>
      <c r="Y54" s="129"/>
    </row>
    <row r="55" spans="1:25" ht="12" hidden="1" customHeight="1">
      <c r="A55" s="125"/>
      <c r="B55" s="138"/>
      <c r="C55" s="139"/>
      <c r="D55" s="143"/>
      <c r="E55" s="750"/>
      <c r="F55" s="750"/>
      <c r="G55" s="750"/>
      <c r="H55" s="750"/>
      <c r="I55" s="750"/>
      <c r="J55" s="750"/>
      <c r="K55" s="750"/>
      <c r="L55" s="750"/>
      <c r="M55" s="750"/>
      <c r="N55" s="750"/>
      <c r="O55" s="750"/>
      <c r="P55" s="750"/>
      <c r="Q55" s="750"/>
      <c r="R55" s="750"/>
      <c r="S55" s="750"/>
      <c r="T55" s="750"/>
      <c r="U55" s="750"/>
      <c r="V55" s="750"/>
      <c r="W55" s="750"/>
      <c r="X55" s="750"/>
      <c r="Y55" s="129"/>
    </row>
    <row r="56" spans="1:25" ht="12" hidden="1" customHeight="1">
      <c r="A56" s="125"/>
      <c r="B56" s="138"/>
      <c r="C56" s="139"/>
      <c r="D56" s="141"/>
      <c r="E56" s="750"/>
      <c r="F56" s="750"/>
      <c r="G56" s="750"/>
      <c r="H56" s="750"/>
      <c r="I56" s="750"/>
      <c r="J56" s="750"/>
      <c r="K56" s="750"/>
      <c r="L56" s="750"/>
      <c r="M56" s="750"/>
      <c r="N56" s="750"/>
      <c r="O56" s="750"/>
      <c r="P56" s="750"/>
      <c r="Q56" s="750"/>
      <c r="R56" s="750"/>
      <c r="S56" s="750"/>
      <c r="T56" s="750"/>
      <c r="U56" s="750"/>
      <c r="V56" s="750"/>
      <c r="W56" s="750"/>
      <c r="X56" s="750"/>
      <c r="Y56" s="129"/>
    </row>
    <row r="57" spans="1:25" ht="11.1" hidden="1" customHeight="1">
      <c r="A57" s="125"/>
      <c r="B57" s="138"/>
      <c r="C57" s="139"/>
      <c r="D57" s="141"/>
      <c r="E57" s="750"/>
      <c r="F57" s="750"/>
      <c r="G57" s="750"/>
      <c r="H57" s="750"/>
      <c r="I57" s="750"/>
      <c r="J57" s="750"/>
      <c r="K57" s="750"/>
      <c r="L57" s="750"/>
      <c r="M57" s="750"/>
      <c r="N57" s="750"/>
      <c r="O57" s="750"/>
      <c r="P57" s="750"/>
      <c r="Q57" s="750"/>
      <c r="R57" s="750"/>
      <c r="S57" s="750"/>
      <c r="T57" s="750"/>
      <c r="U57" s="750"/>
      <c r="V57" s="750"/>
      <c r="W57" s="750"/>
      <c r="X57" s="750"/>
      <c r="Y57" s="129"/>
    </row>
    <row r="58" spans="1:25" ht="15" hidden="1" customHeight="1">
      <c r="A58" s="125"/>
      <c r="B58" s="138"/>
      <c r="C58" s="139"/>
      <c r="D58" s="143"/>
      <c r="E58" s="747" t="s">
        <v>218</v>
      </c>
      <c r="F58" s="747"/>
      <c r="G58" s="747"/>
      <c r="H58" s="747"/>
      <c r="I58" s="747"/>
      <c r="J58" s="747"/>
      <c r="K58" s="747"/>
      <c r="L58" s="747"/>
      <c r="M58" s="747"/>
      <c r="N58" s="747"/>
      <c r="O58" s="747"/>
      <c r="P58" s="747"/>
      <c r="Q58" s="747"/>
      <c r="R58" s="747"/>
      <c r="S58" s="747"/>
      <c r="T58" s="747"/>
      <c r="U58" s="747"/>
      <c r="V58" s="264"/>
      <c r="W58" s="264"/>
      <c r="X58" s="264"/>
      <c r="Y58" s="129"/>
    </row>
    <row r="59" spans="1:25" ht="15" hidden="1" customHeight="1">
      <c r="A59" s="125"/>
      <c r="B59" s="138"/>
      <c r="C59" s="139"/>
      <c r="D59" s="143"/>
      <c r="E59" s="751"/>
      <c r="F59" s="751"/>
      <c r="G59" s="751"/>
      <c r="H59" s="752"/>
      <c r="I59" s="752"/>
      <c r="J59" s="752"/>
      <c r="K59" s="752"/>
      <c r="L59" s="752"/>
      <c r="M59" s="752"/>
      <c r="N59" s="752"/>
      <c r="O59" s="752"/>
      <c r="P59" s="752"/>
      <c r="Q59" s="752"/>
      <c r="R59" s="752"/>
      <c r="S59" s="752"/>
      <c r="T59" s="752"/>
      <c r="U59" s="752"/>
      <c r="V59" s="752"/>
      <c r="W59" s="752"/>
      <c r="X59" s="752"/>
      <c r="Y59" s="129"/>
    </row>
    <row r="60" spans="1:25" ht="15" hidden="1" customHeight="1">
      <c r="A60" s="125"/>
      <c r="B60" s="138"/>
      <c r="C60" s="139"/>
      <c r="D60" s="143"/>
      <c r="E60" s="753"/>
      <c r="F60" s="754"/>
      <c r="G60" s="7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129"/>
    </row>
    <row r="61" spans="1:25" ht="21" hidden="1" customHeight="1">
      <c r="A61" s="125"/>
      <c r="B61" s="138"/>
      <c r="C61" s="139"/>
      <c r="D61" s="143"/>
      <c r="E61" s="44"/>
      <c r="F61" s="42"/>
      <c r="G61" s="43"/>
      <c r="H61" s="741"/>
      <c r="I61" s="741"/>
      <c r="J61" s="741"/>
      <c r="K61" s="741"/>
      <c r="L61" s="741"/>
      <c r="M61" s="741"/>
      <c r="N61" s="741"/>
      <c r="O61" s="741"/>
      <c r="P61" s="741"/>
      <c r="Q61" s="741"/>
      <c r="R61" s="741"/>
      <c r="S61" s="741"/>
      <c r="T61" s="741"/>
      <c r="U61" s="741"/>
      <c r="V61" s="741"/>
      <c r="W61" s="741"/>
      <c r="X61" s="741"/>
      <c r="Y61" s="129"/>
    </row>
    <row r="62" spans="1:25" ht="21" hidden="1" customHeight="1">
      <c r="A62" s="125"/>
      <c r="B62" s="138"/>
      <c r="C62" s="139"/>
      <c r="D62" s="143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29"/>
    </row>
    <row r="63" spans="1:25" ht="21" hidden="1" customHeight="1">
      <c r="A63" s="125"/>
      <c r="B63" s="138"/>
      <c r="C63" s="139"/>
      <c r="D63" s="143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29"/>
    </row>
    <row r="64" spans="1:25" ht="21" hidden="1" customHeight="1">
      <c r="A64" s="125"/>
      <c r="B64" s="138"/>
      <c r="C64" s="139"/>
      <c r="D64" s="143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29"/>
    </row>
    <row r="65" spans="1:25" ht="21" hidden="1" customHeight="1">
      <c r="A65" s="125"/>
      <c r="B65" s="138"/>
      <c r="C65" s="139"/>
      <c r="D65" s="143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29"/>
    </row>
    <row r="66" spans="1:25" ht="21" hidden="1" customHeight="1">
      <c r="A66" s="125"/>
      <c r="B66" s="138"/>
      <c r="C66" s="139"/>
      <c r="D66" s="143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29"/>
    </row>
    <row r="67" spans="1:25" ht="21" hidden="1" customHeight="1">
      <c r="A67" s="125"/>
      <c r="B67" s="138"/>
      <c r="C67" s="139"/>
      <c r="D67" s="143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29"/>
    </row>
    <row r="68" spans="1:25" ht="21" hidden="1" customHeight="1">
      <c r="A68" s="125"/>
      <c r="B68" s="138"/>
      <c r="C68" s="139"/>
      <c r="D68" s="141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29"/>
    </row>
    <row r="69" spans="1:25" ht="18" hidden="1" customHeight="1">
      <c r="A69" s="125"/>
      <c r="B69" s="138"/>
      <c r="C69" s="139"/>
      <c r="D69" s="141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29"/>
    </row>
    <row r="70" spans="1:25" ht="15" hidden="1">
      <c r="A70" s="125"/>
      <c r="B70" s="138"/>
      <c r="C70" s="139"/>
      <c r="D70" s="143"/>
      <c r="E70" s="747" t="s">
        <v>219</v>
      </c>
      <c r="F70" s="747"/>
      <c r="G70" s="747"/>
      <c r="H70" s="747"/>
      <c r="I70" s="747"/>
      <c r="J70" s="747"/>
      <c r="K70" s="747"/>
      <c r="L70" s="747"/>
      <c r="M70" s="747"/>
      <c r="N70" s="747"/>
      <c r="O70" s="747"/>
      <c r="P70" s="747"/>
      <c r="Q70" s="747"/>
      <c r="R70" s="747"/>
      <c r="S70" s="747"/>
      <c r="T70" s="747"/>
      <c r="U70" s="262"/>
      <c r="V70" s="262"/>
      <c r="W70" s="262"/>
      <c r="X70" s="262"/>
      <c r="Y70" s="129"/>
    </row>
    <row r="71" spans="1:25" ht="15" hidden="1">
      <c r="A71" s="125"/>
      <c r="B71" s="138"/>
      <c r="C71" s="139"/>
      <c r="D71" s="143"/>
      <c r="E71" s="747" t="s">
        <v>220</v>
      </c>
      <c r="F71" s="747"/>
      <c r="G71" s="747"/>
      <c r="H71" s="747"/>
      <c r="I71" s="747"/>
      <c r="J71" s="747"/>
      <c r="K71" s="747"/>
      <c r="L71" s="747"/>
      <c r="M71" s="747"/>
      <c r="N71" s="747"/>
      <c r="O71" s="747"/>
      <c r="P71" s="747"/>
      <c r="Q71" s="747"/>
      <c r="R71" s="747"/>
      <c r="S71" s="747"/>
      <c r="T71" s="747"/>
      <c r="U71" s="263"/>
      <c r="V71" s="263"/>
      <c r="W71" s="263"/>
      <c r="X71" s="263"/>
      <c r="Y71" s="129"/>
    </row>
    <row r="72" spans="1:25" ht="27" hidden="1" customHeight="1">
      <c r="A72" s="125"/>
      <c r="B72" s="138"/>
      <c r="C72" s="139"/>
      <c r="D72" s="143"/>
      <c r="E72" s="144"/>
      <c r="F72" s="743"/>
      <c r="G72" s="743"/>
      <c r="H72" s="743"/>
      <c r="I72" s="743"/>
      <c r="J72" s="743"/>
      <c r="K72" s="743"/>
      <c r="L72" s="743"/>
      <c r="M72" s="743"/>
      <c r="N72" s="743"/>
      <c r="O72" s="743"/>
      <c r="P72" s="743"/>
      <c r="Q72" s="743"/>
      <c r="R72" s="743"/>
      <c r="S72" s="743"/>
      <c r="T72" s="743"/>
      <c r="U72" s="743"/>
      <c r="V72" s="743"/>
      <c r="W72" s="743"/>
      <c r="X72" s="743"/>
      <c r="Y72" s="129"/>
    </row>
    <row r="73" spans="1:25" ht="52.5" hidden="1" customHeight="1">
      <c r="A73" s="125"/>
      <c r="B73" s="138"/>
      <c r="C73" s="139"/>
      <c r="D73" s="143"/>
      <c r="E73" s="144"/>
      <c r="F73" s="743"/>
      <c r="G73" s="743"/>
      <c r="H73" s="743"/>
      <c r="I73" s="743"/>
      <c r="J73" s="743"/>
      <c r="K73" s="743"/>
      <c r="L73" s="743"/>
      <c r="M73" s="743"/>
      <c r="N73" s="743"/>
      <c r="O73" s="743"/>
      <c r="P73" s="743"/>
      <c r="Q73" s="743"/>
      <c r="R73" s="743"/>
      <c r="S73" s="743"/>
      <c r="T73" s="743"/>
      <c r="U73" s="743"/>
      <c r="V73" s="743"/>
      <c r="W73" s="743"/>
      <c r="X73" s="743"/>
      <c r="Y73" s="129"/>
    </row>
    <row r="74" spans="1:25" ht="8.1" hidden="1" customHeight="1">
      <c r="A74" s="125"/>
      <c r="B74" s="138"/>
      <c r="C74" s="139"/>
      <c r="D74" s="143"/>
      <c r="E74" s="144"/>
      <c r="F74" s="744"/>
      <c r="G74" s="744"/>
      <c r="H74" s="744"/>
      <c r="I74" s="744"/>
      <c r="J74" s="744"/>
      <c r="K74" s="744"/>
      <c r="L74" s="744"/>
      <c r="M74" s="744"/>
      <c r="N74" s="744"/>
      <c r="O74" s="744"/>
      <c r="P74" s="744"/>
      <c r="Q74" s="744"/>
      <c r="R74" s="744"/>
      <c r="S74" s="744"/>
      <c r="T74" s="744"/>
      <c r="U74" s="744"/>
      <c r="V74" s="744"/>
      <c r="W74" s="744"/>
      <c r="X74" s="744"/>
      <c r="Y74" s="129"/>
    </row>
    <row r="75" spans="1:25" ht="14.25" hidden="1" customHeight="1">
      <c r="A75" s="125"/>
      <c r="B75" s="138"/>
      <c r="C75" s="139"/>
      <c r="D75" s="143"/>
      <c r="E75" s="745"/>
      <c r="F75" s="745"/>
      <c r="G75" s="745"/>
      <c r="H75" s="745"/>
      <c r="I75" s="745"/>
      <c r="J75" s="745"/>
      <c r="K75" s="745"/>
      <c r="L75" s="745"/>
      <c r="M75" s="745"/>
      <c r="N75" s="745"/>
      <c r="O75" s="745"/>
      <c r="P75" s="745"/>
      <c r="Q75" s="745"/>
      <c r="R75" s="745"/>
      <c r="S75" s="745"/>
      <c r="T75" s="745"/>
      <c r="U75" s="745"/>
      <c r="V75" s="745"/>
      <c r="W75" s="745"/>
      <c r="X75" s="745"/>
      <c r="Y75" s="129"/>
    </row>
    <row r="76" spans="1:25" ht="34.5" hidden="1" customHeight="1">
      <c r="A76" s="125"/>
      <c r="B76" s="138"/>
      <c r="C76" s="139"/>
      <c r="D76" s="143"/>
      <c r="E76" s="746"/>
      <c r="F76" s="746"/>
      <c r="G76" s="746"/>
      <c r="H76" s="746"/>
      <c r="I76" s="746"/>
      <c r="J76" s="746"/>
      <c r="K76" s="746"/>
      <c r="L76" s="746"/>
      <c r="M76" s="746"/>
      <c r="N76" s="746"/>
      <c r="O76" s="746"/>
      <c r="P76" s="746"/>
      <c r="Q76" s="746"/>
      <c r="R76" s="746"/>
      <c r="S76" s="746"/>
      <c r="T76" s="746"/>
      <c r="U76" s="746"/>
      <c r="V76" s="746"/>
      <c r="W76" s="746"/>
      <c r="X76" s="746"/>
      <c r="Y76" s="129"/>
    </row>
    <row r="77" spans="1:25" ht="23.1" hidden="1" customHeight="1">
      <c r="A77" s="125"/>
      <c r="B77" s="138"/>
      <c r="C77" s="139"/>
      <c r="D77" s="143"/>
      <c r="E77" s="746"/>
      <c r="F77" s="746"/>
      <c r="G77" s="746"/>
      <c r="H77" s="746"/>
      <c r="I77" s="746"/>
      <c r="J77" s="746"/>
      <c r="K77" s="746"/>
      <c r="L77" s="746"/>
      <c r="M77" s="746"/>
      <c r="N77" s="746"/>
      <c r="O77" s="746"/>
      <c r="P77" s="746"/>
      <c r="Q77" s="746"/>
      <c r="R77" s="746"/>
      <c r="S77" s="746"/>
      <c r="T77" s="746"/>
      <c r="U77" s="746"/>
      <c r="V77" s="746"/>
      <c r="W77" s="746"/>
      <c r="X77" s="746"/>
      <c r="Y77" s="129"/>
    </row>
    <row r="78" spans="1:25" ht="42.75" hidden="1" customHeight="1">
      <c r="A78" s="125"/>
      <c r="B78" s="138"/>
      <c r="C78" s="139"/>
      <c r="D78" s="143"/>
      <c r="E78" s="746"/>
      <c r="F78" s="746"/>
      <c r="G78" s="746"/>
      <c r="H78" s="746"/>
      <c r="I78" s="746"/>
      <c r="J78" s="746"/>
      <c r="K78" s="746"/>
      <c r="L78" s="746"/>
      <c r="M78" s="746"/>
      <c r="N78" s="746"/>
      <c r="O78" s="746"/>
      <c r="P78" s="746"/>
      <c r="Q78" s="746"/>
      <c r="R78" s="746"/>
      <c r="S78" s="746"/>
      <c r="T78" s="746"/>
      <c r="U78" s="746"/>
      <c r="V78" s="746"/>
      <c r="W78" s="746"/>
      <c r="X78" s="746"/>
      <c r="Y78" s="129"/>
    </row>
    <row r="79" spans="1:25" ht="25.5" hidden="1" customHeight="1">
      <c r="A79" s="125"/>
      <c r="B79" s="138"/>
      <c r="C79" s="139"/>
      <c r="D79" s="143"/>
      <c r="E79" s="742" t="s">
        <v>64</v>
      </c>
      <c r="F79" s="742"/>
      <c r="G79" s="742"/>
      <c r="H79" s="742"/>
      <c r="I79" s="742"/>
      <c r="J79" s="742"/>
      <c r="K79" s="742"/>
      <c r="L79" s="742"/>
      <c r="M79" s="742"/>
      <c r="N79" s="742"/>
      <c r="O79" s="742"/>
      <c r="P79" s="742"/>
      <c r="Q79" s="742"/>
      <c r="R79" s="742"/>
      <c r="S79" s="742"/>
      <c r="T79" s="742"/>
      <c r="U79" s="742"/>
      <c r="V79" s="742"/>
      <c r="W79" s="742"/>
      <c r="X79" s="742"/>
      <c r="Y79" s="129"/>
    </row>
    <row r="80" spans="1:25" ht="15" hidden="1" customHeight="1">
      <c r="A80" s="125"/>
      <c r="B80" s="138"/>
      <c r="C80" s="139"/>
      <c r="D80" s="143"/>
      <c r="E80" s="140"/>
      <c r="F80" s="140"/>
      <c r="G80" s="140"/>
      <c r="H80" s="131"/>
      <c r="I80" s="131"/>
      <c r="J80" s="131"/>
      <c r="K80" s="131"/>
      <c r="L80" s="131"/>
      <c r="M80" s="131"/>
      <c r="N80" s="131"/>
      <c r="O80" s="132"/>
      <c r="P80" s="132"/>
      <c r="Q80" s="132"/>
      <c r="R80" s="132"/>
      <c r="S80" s="132"/>
      <c r="T80" s="132"/>
      <c r="U80" s="140"/>
      <c r="V80" s="140"/>
      <c r="W80" s="140"/>
      <c r="X80" s="140"/>
      <c r="Y80" s="129"/>
    </row>
    <row r="81" spans="1:27" ht="15" hidden="1" customHeight="1">
      <c r="A81" s="125"/>
      <c r="B81" s="138"/>
      <c r="C81" s="139"/>
      <c r="D81" s="143"/>
      <c r="E81" s="145"/>
      <c r="F81" s="740" t="s">
        <v>63</v>
      </c>
      <c r="G81" s="740"/>
      <c r="H81" s="740"/>
      <c r="I81" s="740"/>
      <c r="J81" s="740"/>
      <c r="K81" s="740"/>
      <c r="L81" s="740"/>
      <c r="M81" s="740"/>
      <c r="N81" s="740"/>
      <c r="O81" s="740"/>
      <c r="P81" s="740"/>
      <c r="Q81" s="740"/>
      <c r="R81" s="740"/>
      <c r="S81" s="740"/>
      <c r="T81" s="132"/>
      <c r="U81" s="140"/>
      <c r="V81" s="140"/>
      <c r="W81" s="140"/>
      <c r="X81" s="140"/>
      <c r="Y81" s="129"/>
      <c r="AA81" s="134" t="s">
        <v>61</v>
      </c>
    </row>
    <row r="82" spans="1:27" ht="15" hidden="1" customHeight="1">
      <c r="A82" s="125"/>
      <c r="B82" s="138"/>
      <c r="C82" s="139"/>
      <c r="D82" s="143"/>
      <c r="E82" s="140"/>
      <c r="F82" s="140"/>
      <c r="G82" s="140"/>
      <c r="H82" s="131"/>
      <c r="I82" s="131"/>
      <c r="J82" s="131"/>
      <c r="K82" s="131"/>
      <c r="L82" s="131"/>
      <c r="M82" s="131"/>
      <c r="N82" s="131"/>
      <c r="O82" s="132"/>
      <c r="P82" s="132"/>
      <c r="Q82" s="132"/>
      <c r="R82" s="132"/>
      <c r="S82" s="132"/>
      <c r="T82" s="132"/>
      <c r="U82" s="140"/>
      <c r="V82" s="140"/>
      <c r="W82" s="140"/>
      <c r="X82" s="140"/>
      <c r="Y82" s="129"/>
    </row>
    <row r="83" spans="1:27" ht="15" hidden="1">
      <c r="A83" s="125"/>
      <c r="B83" s="138"/>
      <c r="C83" s="139"/>
      <c r="D83" s="143"/>
      <c r="E83" s="140"/>
      <c r="F83" s="740" t="s">
        <v>62</v>
      </c>
      <c r="G83" s="740"/>
      <c r="H83" s="740"/>
      <c r="I83" s="740"/>
      <c r="J83" s="740"/>
      <c r="K83" s="740"/>
      <c r="L83" s="740"/>
      <c r="M83" s="740"/>
      <c r="N83" s="740"/>
      <c r="O83" s="740"/>
      <c r="P83" s="740"/>
      <c r="Q83" s="740"/>
      <c r="R83" s="740"/>
      <c r="S83" s="740"/>
      <c r="T83" s="740"/>
      <c r="U83" s="740"/>
      <c r="V83" s="740"/>
      <c r="W83" s="740"/>
      <c r="X83" s="740"/>
      <c r="Y83" s="129"/>
    </row>
    <row r="84" spans="1:27" ht="15" hidden="1">
      <c r="A84" s="125"/>
      <c r="B84" s="138"/>
      <c r="C84" s="139"/>
      <c r="D84" s="143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29"/>
    </row>
    <row r="85" spans="1:27" ht="15" hidden="1">
      <c r="A85" s="125"/>
      <c r="B85" s="138"/>
      <c r="C85" s="139"/>
      <c r="D85" s="143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29"/>
    </row>
    <row r="86" spans="1:27" ht="15" hidden="1">
      <c r="A86" s="125"/>
      <c r="B86" s="138"/>
      <c r="C86" s="139"/>
      <c r="D86" s="143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29"/>
    </row>
    <row r="87" spans="1:27" ht="15" hidden="1">
      <c r="A87" s="125"/>
      <c r="B87" s="138"/>
      <c r="C87" s="139"/>
      <c r="D87" s="143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29"/>
    </row>
    <row r="88" spans="1:27" ht="15" hidden="1" customHeight="1">
      <c r="A88" s="125"/>
      <c r="B88" s="138"/>
      <c r="C88" s="139"/>
      <c r="D88" s="143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29"/>
    </row>
    <row r="89" spans="1:27" ht="15" hidden="1" customHeight="1">
      <c r="A89" s="125"/>
      <c r="B89" s="138"/>
      <c r="C89" s="139"/>
      <c r="D89" s="143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29"/>
    </row>
    <row r="90" spans="1:27" ht="15" hidden="1" customHeight="1">
      <c r="A90" s="125"/>
      <c r="B90" s="138"/>
      <c r="C90" s="139"/>
      <c r="D90" s="143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29"/>
    </row>
    <row r="91" spans="1:27" ht="15" hidden="1" customHeight="1">
      <c r="A91" s="125"/>
      <c r="B91" s="138"/>
      <c r="C91" s="139"/>
      <c r="D91" s="143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29"/>
    </row>
    <row r="92" spans="1:27" ht="15" hidden="1" customHeight="1">
      <c r="A92" s="125"/>
      <c r="B92" s="138"/>
      <c r="C92" s="139"/>
      <c r="D92" s="143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29"/>
    </row>
    <row r="93" spans="1:27" ht="11.1" hidden="1" customHeight="1">
      <c r="A93" s="125"/>
      <c r="B93" s="138"/>
      <c r="C93" s="139"/>
      <c r="D93" s="143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29"/>
    </row>
    <row r="94" spans="1:27" ht="15" customHeight="1">
      <c r="A94" s="125"/>
      <c r="B94" s="146"/>
      <c r="C94" s="147"/>
      <c r="D94" s="148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33"/>
    </row>
  </sheetData>
  <sheetProtection algorithmName="SHA-512" hashValue="onxCMtVitXTD06o5amaICYWwISVgNHLN4JRmNUkxPeb1xrAvGrJjYLk2RSNLtv29YueEpq39PSk+d8gQG2kylg==" saltValue="o8j9pO862gK4FbULu2Bg1A==" spinCount="100000" sheet="1" objects="1" scenarios="1" formatColumns="0" formatRows="0"/>
  <dataConsolidate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FAS_JKH_OPEN_INFO_BALANCE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customProperties>
    <customPr name="_pios_id" r:id="rId2"/>
  </customProperties>
  <drawing r:id="rId3"/>
  <legacyDrawing r:id="rId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AC87"/>
  <sheetViews>
    <sheetView showGridLines="0" zoomScaleNormal="100" workbookViewId="0"/>
  </sheetViews>
  <sheetFormatPr defaultColWidth="9.140625" defaultRowHeight="11.25"/>
  <cols>
    <col min="1" max="1" width="32.5703125" style="79" customWidth="1"/>
    <col min="2" max="2" width="9.140625" style="71"/>
    <col min="3" max="3" width="15.7109375" style="82" customWidth="1"/>
    <col min="4" max="4" width="17" style="82" customWidth="1"/>
    <col min="5" max="5" width="15.7109375" style="76" customWidth="1"/>
    <col min="6" max="6" width="11.140625" style="76" customWidth="1"/>
    <col min="7" max="7" width="31.42578125" style="76" customWidth="1"/>
    <col min="8" max="9" width="26.85546875" style="76" customWidth="1"/>
    <col min="10" max="10" width="9.140625" style="76"/>
    <col min="11" max="11" width="26.28515625" style="78" customWidth="1"/>
    <col min="12" max="12" width="29.140625" style="77" customWidth="1"/>
    <col min="13" max="13" width="39.85546875" style="76" bestFit="1" customWidth="1"/>
    <col min="14" max="14" width="9.140625" style="76"/>
    <col min="15" max="15" width="29.5703125" style="76" customWidth="1"/>
    <col min="16" max="16" width="29" style="76" customWidth="1"/>
    <col min="17" max="18" width="9.140625" style="76"/>
    <col min="19" max="19" width="21" style="76" customWidth="1"/>
    <col min="20" max="20" width="42" style="76" customWidth="1"/>
    <col min="21" max="21" width="9.140625" style="76"/>
    <col min="22" max="22" width="30.140625" style="76" customWidth="1"/>
    <col min="23" max="23" width="7.7109375" style="76" bestFit="1" customWidth="1"/>
    <col min="24" max="25" width="9.140625" style="76"/>
    <col min="26" max="26" width="49.7109375" style="76" customWidth="1"/>
    <col min="27" max="27" width="9.140625" style="76"/>
    <col min="28" max="28" width="36.42578125" style="76" customWidth="1"/>
    <col min="29" max="16384" width="9.140625" style="76"/>
  </cols>
  <sheetData>
    <row r="1" spans="1:29" s="74" customFormat="1" ht="51">
      <c r="A1" s="58" t="s">
        <v>132</v>
      </c>
      <c r="B1" s="80"/>
      <c r="C1" s="37" t="s">
        <v>20</v>
      </c>
      <c r="D1" s="37" t="s">
        <v>17</v>
      </c>
      <c r="E1" s="37" t="s">
        <v>33</v>
      </c>
      <c r="F1" s="37" t="s">
        <v>56</v>
      </c>
      <c r="G1" s="37" t="s">
        <v>48</v>
      </c>
      <c r="H1" s="37" t="s">
        <v>73</v>
      </c>
      <c r="I1" s="37" t="s">
        <v>103</v>
      </c>
      <c r="J1" s="48" t="s">
        <v>104</v>
      </c>
      <c r="K1" s="37" t="s">
        <v>51</v>
      </c>
      <c r="L1" s="73" t="s">
        <v>99</v>
      </c>
      <c r="M1" s="45" t="s">
        <v>100</v>
      </c>
      <c r="O1" s="501" t="s">
        <v>489</v>
      </c>
      <c r="P1" s="501" t="s">
        <v>522</v>
      </c>
      <c r="S1" s="881" t="s">
        <v>235</v>
      </c>
      <c r="T1" s="881"/>
      <c r="V1" s="882" t="s">
        <v>523</v>
      </c>
      <c r="W1" s="882"/>
      <c r="Z1" s="619" t="s">
        <v>541</v>
      </c>
      <c r="AB1" s="883" t="s">
        <v>629</v>
      </c>
      <c r="AC1" s="883"/>
    </row>
    <row r="2" spans="1:29" ht="25.5">
      <c r="A2" s="353" t="s">
        <v>168</v>
      </c>
      <c r="C2" s="634">
        <v>2018</v>
      </c>
      <c r="D2" s="38" t="s">
        <v>18</v>
      </c>
      <c r="E2" s="39" t="s">
        <v>34</v>
      </c>
      <c r="F2" s="39" t="s">
        <v>57</v>
      </c>
      <c r="G2" s="39" t="s">
        <v>46</v>
      </c>
      <c r="H2" s="39" t="s">
        <v>74</v>
      </c>
      <c r="I2" s="41"/>
      <c r="J2" s="75">
        <v>52</v>
      </c>
      <c r="K2" s="37" t="s">
        <v>52</v>
      </c>
      <c r="L2" s="73" t="s">
        <v>533</v>
      </c>
      <c r="M2" s="46" t="s">
        <v>221</v>
      </c>
      <c r="O2" s="502" t="s">
        <v>490</v>
      </c>
      <c r="P2" s="524" t="s">
        <v>535</v>
      </c>
      <c r="S2" s="299" t="s">
        <v>236</v>
      </c>
      <c r="T2" s="500" t="s">
        <v>237</v>
      </c>
      <c r="V2" s="502" t="s">
        <v>524</v>
      </c>
      <c r="W2" s="502" t="b">
        <v>0</v>
      </c>
      <c r="Z2" s="620" t="s">
        <v>542</v>
      </c>
      <c r="AB2" s="634" t="s">
        <v>630</v>
      </c>
      <c r="AC2" s="634" t="s">
        <v>631</v>
      </c>
    </row>
    <row r="3" spans="1:29" ht="112.5">
      <c r="A3" s="353" t="s">
        <v>169</v>
      </c>
      <c r="C3" s="634">
        <v>2019</v>
      </c>
      <c r="D3" s="38" t="s">
        <v>19</v>
      </c>
      <c r="E3" s="39" t="s">
        <v>35</v>
      </c>
      <c r="F3" s="39" t="s">
        <v>58</v>
      </c>
      <c r="G3" s="39" t="s">
        <v>47</v>
      </c>
      <c r="H3" s="39" t="s">
        <v>71</v>
      </c>
      <c r="I3" s="41" t="s">
        <v>102</v>
      </c>
      <c r="J3" s="72" t="s">
        <v>105</v>
      </c>
      <c r="K3" s="37" t="s">
        <v>53</v>
      </c>
      <c r="L3" s="73" t="s">
        <v>315</v>
      </c>
      <c r="M3" s="46" t="s">
        <v>222</v>
      </c>
      <c r="O3" s="502" t="s">
        <v>491</v>
      </c>
      <c r="P3" s="524" t="s">
        <v>536</v>
      </c>
      <c r="S3" s="299" t="s">
        <v>546</v>
      </c>
      <c r="T3" s="499" t="s">
        <v>551</v>
      </c>
      <c r="V3" s="502" t="s">
        <v>525</v>
      </c>
      <c r="W3" s="502" t="b">
        <v>0</v>
      </c>
      <c r="Z3" s="620" t="s">
        <v>543</v>
      </c>
      <c r="AB3" s="634" t="s">
        <v>632</v>
      </c>
      <c r="AC3" s="634" t="s">
        <v>631</v>
      </c>
    </row>
    <row r="4" spans="1:29" ht="45">
      <c r="A4" s="353" t="s">
        <v>270</v>
      </c>
      <c r="C4" s="634">
        <v>2020</v>
      </c>
      <c r="E4" s="39" t="s">
        <v>36</v>
      </c>
      <c r="F4" s="39" t="s">
        <v>59</v>
      </c>
      <c r="H4" s="39" t="s">
        <v>72</v>
      </c>
      <c r="I4" s="41"/>
      <c r="J4" s="75">
        <v>104</v>
      </c>
      <c r="K4" s="37" t="s">
        <v>54</v>
      </c>
      <c r="L4" s="73" t="s">
        <v>316</v>
      </c>
      <c r="M4" s="46"/>
      <c r="O4" s="502" t="s">
        <v>497</v>
      </c>
      <c r="P4" s="524" t="s">
        <v>537</v>
      </c>
      <c r="S4" s="617" t="s">
        <v>547</v>
      </c>
      <c r="T4" s="499" t="s">
        <v>451</v>
      </c>
      <c r="V4" s="502" t="s">
        <v>526</v>
      </c>
      <c r="W4" s="502" t="b">
        <v>0</v>
      </c>
      <c r="Z4" s="620" t="s">
        <v>544</v>
      </c>
      <c r="AB4" s="634" t="s">
        <v>633</v>
      </c>
      <c r="AC4" s="634" t="s">
        <v>634</v>
      </c>
    </row>
    <row r="5" spans="1:29" ht="45">
      <c r="A5" s="353" t="s">
        <v>211</v>
      </c>
      <c r="C5" s="634">
        <v>2021</v>
      </c>
      <c r="E5" s="39" t="s">
        <v>37</v>
      </c>
      <c r="F5" s="39" t="s">
        <v>60</v>
      </c>
      <c r="K5" s="37" t="s">
        <v>55</v>
      </c>
      <c r="L5" s="73"/>
      <c r="M5" s="46"/>
      <c r="O5" s="502" t="s">
        <v>492</v>
      </c>
      <c r="S5" s="299" t="s">
        <v>548</v>
      </c>
      <c r="T5" s="499" t="s">
        <v>463</v>
      </c>
      <c r="V5" s="502" t="s">
        <v>527</v>
      </c>
      <c r="W5" s="502" t="b">
        <v>0</v>
      </c>
      <c r="Z5" s="620" t="s">
        <v>545</v>
      </c>
      <c r="AB5" s="634" t="s">
        <v>635</v>
      </c>
      <c r="AC5" s="634" t="s">
        <v>636</v>
      </c>
    </row>
    <row r="6" spans="1:29" ht="22.5">
      <c r="A6" s="353" t="s">
        <v>198</v>
      </c>
      <c r="C6" s="634">
        <v>2022</v>
      </c>
      <c r="E6" s="39" t="s">
        <v>38</v>
      </c>
      <c r="F6" s="41"/>
      <c r="K6" s="76"/>
      <c r="L6" s="76"/>
      <c r="O6" s="502" t="s">
        <v>498</v>
      </c>
      <c r="S6" s="617" t="s">
        <v>549</v>
      </c>
      <c r="T6" s="499" t="s">
        <v>550</v>
      </c>
      <c r="V6" s="502" t="s">
        <v>528</v>
      </c>
      <c r="W6" s="502" t="b">
        <v>0</v>
      </c>
      <c r="AB6" s="634" t="s">
        <v>637</v>
      </c>
      <c r="AC6" s="634" t="s">
        <v>636</v>
      </c>
    </row>
    <row r="7" spans="1:29" ht="45">
      <c r="A7" s="353" t="s">
        <v>271</v>
      </c>
      <c r="C7" s="634">
        <v>2023</v>
      </c>
      <c r="E7" s="39" t="s">
        <v>39</v>
      </c>
      <c r="F7" s="41"/>
      <c r="K7" s="83"/>
      <c r="L7" s="76"/>
      <c r="O7" s="502" t="s">
        <v>493</v>
      </c>
      <c r="S7" s="299" t="s">
        <v>761</v>
      </c>
      <c r="T7" s="499" t="s">
        <v>762</v>
      </c>
      <c r="AB7" s="634" t="s">
        <v>638</v>
      </c>
      <c r="AC7" s="634" t="s">
        <v>636</v>
      </c>
    </row>
    <row r="8" spans="1:29">
      <c r="A8" s="353" t="s">
        <v>272</v>
      </c>
      <c r="E8" s="39" t="s">
        <v>40</v>
      </c>
      <c r="F8" s="41"/>
      <c r="K8" s="84" t="s">
        <v>124</v>
      </c>
      <c r="O8" s="502" t="s">
        <v>499</v>
      </c>
      <c r="AB8" s="634" t="s">
        <v>639</v>
      </c>
      <c r="AC8" s="634" t="s">
        <v>636</v>
      </c>
    </row>
    <row r="9" spans="1:29" ht="22.5">
      <c r="A9" s="353" t="s">
        <v>170</v>
      </c>
      <c r="E9" s="39" t="s">
        <v>41</v>
      </c>
      <c r="F9" s="41"/>
      <c r="K9" s="82"/>
      <c r="O9" s="502" t="s">
        <v>500</v>
      </c>
      <c r="AB9" s="634" t="s">
        <v>640</v>
      </c>
      <c r="AC9" s="634" t="s">
        <v>636</v>
      </c>
    </row>
    <row r="10" spans="1:29" ht="12.75">
      <c r="A10" s="353" t="s">
        <v>273</v>
      </c>
      <c r="E10" s="39" t="s">
        <v>42</v>
      </c>
      <c r="F10" s="41"/>
      <c r="K10" s="83"/>
      <c r="O10" s="502" t="s">
        <v>494</v>
      </c>
      <c r="AB10" s="634" t="s">
        <v>641</v>
      </c>
      <c r="AC10" s="634" t="s">
        <v>636</v>
      </c>
    </row>
    <row r="11" spans="1:29" ht="22.5">
      <c r="A11" s="353" t="s">
        <v>274</v>
      </c>
      <c r="E11" s="39" t="s">
        <v>43</v>
      </c>
      <c r="F11" s="41"/>
      <c r="K11" s="85"/>
      <c r="O11" s="502" t="s">
        <v>495</v>
      </c>
      <c r="AB11" s="634" t="s">
        <v>642</v>
      </c>
      <c r="AC11" s="634" t="s">
        <v>636</v>
      </c>
    </row>
    <row r="12" spans="1:29" ht="33.75">
      <c r="A12" s="353" t="s">
        <v>275</v>
      </c>
      <c r="E12" s="39" t="s">
        <v>44</v>
      </c>
      <c r="F12" s="41"/>
      <c r="O12" s="502" t="s">
        <v>501</v>
      </c>
      <c r="P12" s="161"/>
      <c r="AB12" s="634" t="s">
        <v>643</v>
      </c>
      <c r="AC12" s="634" t="s">
        <v>636</v>
      </c>
    </row>
    <row r="13" spans="1:29">
      <c r="A13" s="353" t="s">
        <v>276</v>
      </c>
      <c r="E13" s="39" t="s">
        <v>45</v>
      </c>
      <c r="F13" s="41"/>
      <c r="O13" s="502" t="s">
        <v>496</v>
      </c>
      <c r="AB13" s="634" t="s">
        <v>644</v>
      </c>
      <c r="AC13" s="634" t="s">
        <v>645</v>
      </c>
    </row>
    <row r="14" spans="1:29">
      <c r="A14" s="353" t="s">
        <v>277</v>
      </c>
      <c r="AB14" s="634" t="s">
        <v>646</v>
      </c>
      <c r="AC14" s="634" t="s">
        <v>645</v>
      </c>
    </row>
    <row r="15" spans="1:29">
      <c r="A15" s="353" t="s">
        <v>207</v>
      </c>
      <c r="AB15" s="634" t="s">
        <v>647</v>
      </c>
      <c r="AC15" s="634" t="s">
        <v>645</v>
      </c>
    </row>
    <row r="16" spans="1:29">
      <c r="A16" s="353" t="s">
        <v>199</v>
      </c>
      <c r="C16" s="161"/>
      <c r="D16" s="154"/>
      <c r="E16" s="154"/>
      <c r="G16" s="229" t="s">
        <v>160</v>
      </c>
      <c r="AB16" s="634" t="s">
        <v>648</v>
      </c>
      <c r="AC16" s="634" t="s">
        <v>645</v>
      </c>
    </row>
    <row r="17" spans="1:29">
      <c r="A17" s="353" t="s">
        <v>278</v>
      </c>
      <c r="C17" s="155" t="s">
        <v>128</v>
      </c>
      <c r="D17" s="156" t="str">
        <f>IF(f_year = "","", "01.01."&amp;f_year)</f>
        <v>01.01.2022</v>
      </c>
      <c r="E17" s="156" t="str">
        <f>IF(f_year = "","", "31.12."&amp; f_year)</f>
        <v>31.12.2022</v>
      </c>
      <c r="G17" s="230" t="s">
        <v>1757</v>
      </c>
      <c r="AB17" s="634" t="s">
        <v>649</v>
      </c>
      <c r="AC17" s="634" t="s">
        <v>636</v>
      </c>
    </row>
    <row r="18" spans="1:29">
      <c r="A18" s="353" t="s">
        <v>279</v>
      </c>
      <c r="C18" s="157"/>
      <c r="D18" s="158"/>
      <c r="E18" s="158"/>
      <c r="G18" s="161"/>
      <c r="AB18" s="634" t="s">
        <v>650</v>
      </c>
      <c r="AC18" s="634" t="s">
        <v>636</v>
      </c>
    </row>
    <row r="19" spans="1:29" ht="22.5">
      <c r="A19" s="353" t="s">
        <v>280</v>
      </c>
      <c r="C19" s="161"/>
      <c r="D19" s="154"/>
      <c r="E19" s="154"/>
      <c r="G19" s="229" t="s">
        <v>163</v>
      </c>
      <c r="AB19" s="634" t="s">
        <v>651</v>
      </c>
      <c r="AC19" s="634" t="s">
        <v>636</v>
      </c>
    </row>
    <row r="20" spans="1:29" ht="22.5">
      <c r="A20" s="353" t="s">
        <v>171</v>
      </c>
      <c r="C20" s="159" t="s">
        <v>129</v>
      </c>
      <c r="D20" s="160"/>
      <c r="E20" s="160"/>
      <c r="G20" s="84" t="b">
        <v>1</v>
      </c>
      <c r="AB20" s="634" t="s">
        <v>652</v>
      </c>
      <c r="AC20" s="634" t="s">
        <v>645</v>
      </c>
    </row>
    <row r="21" spans="1:29">
      <c r="A21" s="353" t="s">
        <v>172</v>
      </c>
      <c r="AB21" s="634" t="s">
        <v>653</v>
      </c>
      <c r="AC21" s="634" t="s">
        <v>636</v>
      </c>
    </row>
    <row r="22" spans="1:29">
      <c r="A22" s="353" t="s">
        <v>173</v>
      </c>
      <c r="AB22" s="634" t="s">
        <v>654</v>
      </c>
      <c r="AC22" s="634" t="s">
        <v>636</v>
      </c>
    </row>
    <row r="23" spans="1:29">
      <c r="A23" s="353" t="s">
        <v>281</v>
      </c>
      <c r="AB23" s="634" t="s">
        <v>655</v>
      </c>
      <c r="AC23" s="634" t="s">
        <v>631</v>
      </c>
    </row>
    <row r="24" spans="1:29">
      <c r="A24" s="353" t="s">
        <v>282</v>
      </c>
      <c r="AB24" s="634" t="s">
        <v>656</v>
      </c>
      <c r="AC24" s="634" t="s">
        <v>657</v>
      </c>
    </row>
    <row r="25" spans="1:29">
      <c r="A25" s="353" t="s">
        <v>174</v>
      </c>
      <c r="AB25" s="634" t="s">
        <v>658</v>
      </c>
      <c r="AC25" s="634" t="s">
        <v>657</v>
      </c>
    </row>
    <row r="26" spans="1:29">
      <c r="A26" s="353" t="s">
        <v>283</v>
      </c>
      <c r="AB26" s="634" t="s">
        <v>659</v>
      </c>
      <c r="AC26" s="634" t="s">
        <v>657</v>
      </c>
    </row>
    <row r="27" spans="1:29">
      <c r="A27" s="353" t="s">
        <v>175</v>
      </c>
      <c r="AB27" s="634" t="s">
        <v>660</v>
      </c>
      <c r="AC27" s="634" t="s">
        <v>657</v>
      </c>
    </row>
    <row r="28" spans="1:29">
      <c r="A28" s="353" t="s">
        <v>208</v>
      </c>
      <c r="AB28" s="634" t="s">
        <v>661</v>
      </c>
      <c r="AC28" s="634" t="s">
        <v>662</v>
      </c>
    </row>
    <row r="29" spans="1:29">
      <c r="A29" s="353" t="s">
        <v>200</v>
      </c>
      <c r="AB29" s="634" t="s">
        <v>528</v>
      </c>
      <c r="AC29" s="634"/>
    </row>
    <row r="30" spans="1:29">
      <c r="A30" s="353" t="s">
        <v>284</v>
      </c>
    </row>
    <row r="31" spans="1:29">
      <c r="A31" s="353" t="s">
        <v>285</v>
      </c>
    </row>
    <row r="32" spans="1:29">
      <c r="A32" s="353" t="s">
        <v>176</v>
      </c>
    </row>
    <row r="33" spans="1:1">
      <c r="A33" s="353" t="s">
        <v>286</v>
      </c>
    </row>
    <row r="34" spans="1:1">
      <c r="A34" s="353" t="s">
        <v>287</v>
      </c>
    </row>
    <row r="35" spans="1:1">
      <c r="A35" s="353" t="s">
        <v>288</v>
      </c>
    </row>
    <row r="36" spans="1:1">
      <c r="A36" s="353" t="s">
        <v>289</v>
      </c>
    </row>
    <row r="37" spans="1:1">
      <c r="A37" s="353" t="s">
        <v>290</v>
      </c>
    </row>
    <row r="38" spans="1:1">
      <c r="A38" s="353" t="s">
        <v>201</v>
      </c>
    </row>
    <row r="39" spans="1:1">
      <c r="A39" s="353" t="s">
        <v>291</v>
      </c>
    </row>
    <row r="40" spans="1:1">
      <c r="A40" s="353" t="s">
        <v>177</v>
      </c>
    </row>
    <row r="41" spans="1:1">
      <c r="A41" s="353" t="s">
        <v>178</v>
      </c>
    </row>
    <row r="42" spans="1:1">
      <c r="A42" s="353" t="s">
        <v>179</v>
      </c>
    </row>
    <row r="43" spans="1:1">
      <c r="A43" s="353" t="s">
        <v>292</v>
      </c>
    </row>
    <row r="44" spans="1:1">
      <c r="A44" s="353" t="s">
        <v>293</v>
      </c>
    </row>
    <row r="45" spans="1:1">
      <c r="A45" s="353" t="s">
        <v>202</v>
      </c>
    </row>
    <row r="46" spans="1:1">
      <c r="A46" s="353" t="s">
        <v>294</v>
      </c>
    </row>
    <row r="47" spans="1:1">
      <c r="A47" s="353" t="s">
        <v>295</v>
      </c>
    </row>
    <row r="48" spans="1:1">
      <c r="A48" s="353" t="s">
        <v>296</v>
      </c>
    </row>
    <row r="49" spans="1:1">
      <c r="A49" s="353" t="s">
        <v>297</v>
      </c>
    </row>
    <row r="50" spans="1:1">
      <c r="A50" s="353" t="s">
        <v>180</v>
      </c>
    </row>
    <row r="51" spans="1:1">
      <c r="A51" s="353" t="s">
        <v>181</v>
      </c>
    </row>
    <row r="52" spans="1:1">
      <c r="A52" s="353" t="s">
        <v>209</v>
      </c>
    </row>
    <row r="53" spans="1:1">
      <c r="A53" s="353" t="s">
        <v>298</v>
      </c>
    </row>
    <row r="54" spans="1:1">
      <c r="A54" s="353" t="s">
        <v>212</v>
      </c>
    </row>
    <row r="55" spans="1:1">
      <c r="A55" s="353" t="s">
        <v>182</v>
      </c>
    </row>
    <row r="56" spans="1:1">
      <c r="A56" s="353" t="s">
        <v>299</v>
      </c>
    </row>
    <row r="57" spans="1:1">
      <c r="A57" s="353" t="s">
        <v>183</v>
      </c>
    </row>
    <row r="58" spans="1:1">
      <c r="A58" s="353" t="s">
        <v>300</v>
      </c>
    </row>
    <row r="59" spans="1:1">
      <c r="A59" s="353" t="s">
        <v>301</v>
      </c>
    </row>
    <row r="60" spans="1:1">
      <c r="A60" s="353" t="s">
        <v>302</v>
      </c>
    </row>
    <row r="61" spans="1:1">
      <c r="A61" s="353" t="s">
        <v>303</v>
      </c>
    </row>
    <row r="62" spans="1:1">
      <c r="A62" s="353" t="s">
        <v>203</v>
      </c>
    </row>
    <row r="63" spans="1:1">
      <c r="A63" s="353" t="s">
        <v>304</v>
      </c>
    </row>
    <row r="64" spans="1:1">
      <c r="A64" s="353" t="s">
        <v>305</v>
      </c>
    </row>
    <row r="65" spans="1:1">
      <c r="A65" s="353" t="s">
        <v>213</v>
      </c>
    </row>
    <row r="66" spans="1:1">
      <c r="A66" s="353" t="s">
        <v>204</v>
      </c>
    </row>
    <row r="67" spans="1:1">
      <c r="A67" s="353" t="s">
        <v>184</v>
      </c>
    </row>
    <row r="68" spans="1:1">
      <c r="A68" s="353" t="s">
        <v>306</v>
      </c>
    </row>
    <row r="69" spans="1:1">
      <c r="A69" s="353" t="s">
        <v>307</v>
      </c>
    </row>
    <row r="70" spans="1:1">
      <c r="A70" s="353" t="s">
        <v>308</v>
      </c>
    </row>
    <row r="71" spans="1:1">
      <c r="A71" s="353" t="s">
        <v>309</v>
      </c>
    </row>
    <row r="72" spans="1:1">
      <c r="A72" s="353" t="s">
        <v>185</v>
      </c>
    </row>
    <row r="73" spans="1:1">
      <c r="A73" s="353" t="s">
        <v>310</v>
      </c>
    </row>
    <row r="74" spans="1:1">
      <c r="A74" s="353" t="s">
        <v>186</v>
      </c>
    </row>
    <row r="75" spans="1:1">
      <c r="A75" s="353" t="s">
        <v>187</v>
      </c>
    </row>
    <row r="76" spans="1:1">
      <c r="A76" s="353" t="s">
        <v>188</v>
      </c>
    </row>
    <row r="77" spans="1:1">
      <c r="A77" s="353" t="s">
        <v>189</v>
      </c>
    </row>
    <row r="78" spans="1:1">
      <c r="A78" s="353" t="s">
        <v>205</v>
      </c>
    </row>
    <row r="79" spans="1:1">
      <c r="A79" s="353" t="s">
        <v>210</v>
      </c>
    </row>
    <row r="80" spans="1:1">
      <c r="A80" s="353" t="s">
        <v>190</v>
      </c>
    </row>
    <row r="81" spans="1:1">
      <c r="A81" s="353" t="s">
        <v>191</v>
      </c>
    </row>
    <row r="82" spans="1:1">
      <c r="A82" s="353" t="s">
        <v>214</v>
      </c>
    </row>
    <row r="83" spans="1:1">
      <c r="A83" s="353" t="s">
        <v>311</v>
      </c>
    </row>
    <row r="84" spans="1:1">
      <c r="A84" s="353" t="s">
        <v>206</v>
      </c>
    </row>
    <row r="85" spans="1:1">
      <c r="A85" s="353" t="s">
        <v>312</v>
      </c>
    </row>
    <row r="86" spans="1:1">
      <c r="A86" s="353" t="s">
        <v>313</v>
      </c>
    </row>
    <row r="87" spans="1:1">
      <c r="A87" s="353" t="s">
        <v>314</v>
      </c>
    </row>
  </sheetData>
  <sheetProtection formatColumns="0" formatRows="0"/>
  <mergeCells count="3">
    <mergeCell ref="S1:T1"/>
    <mergeCell ref="V1:W1"/>
    <mergeCell ref="AB1:AC1"/>
  </mergeCells>
  <phoneticPr fontId="11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SelectData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  <customProperties>
    <customPr name="_pios_id" r:id="rId1"/>
  </customPropertie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6">
    <tabColor indexed="47"/>
  </sheetPr>
  <dimension ref="A1:U1"/>
  <sheetViews>
    <sheetView showGridLines="0" zoomScaleNormal="100" workbookViewId="0"/>
  </sheetViews>
  <sheetFormatPr defaultColWidth="9.140625" defaultRowHeight="15"/>
  <cols>
    <col min="1" max="1" width="9.140625" style="442"/>
    <col min="2" max="2" width="9.140625" style="443"/>
    <col min="3" max="3" width="9.140625" style="444"/>
    <col min="4" max="20" width="9.140625" style="443"/>
    <col min="21" max="21" width="9.140625" style="445"/>
    <col min="22" max="16384" width="9.140625" style="443"/>
  </cols>
  <sheetData/>
  <sheetProtection formatColumns="0" formatRows="0"/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48:AC70"/>
  <sheetViews>
    <sheetView showGridLines="0" zoomScaleNormal="100" workbookViewId="0"/>
  </sheetViews>
  <sheetFormatPr defaultColWidth="9.140625" defaultRowHeight="10.5" customHeight="1"/>
  <cols>
    <col min="1" max="1" width="9.140625" style="15"/>
    <col min="2" max="2" width="9.140625" style="191"/>
    <col min="3" max="3" width="9.140625" style="87"/>
    <col min="4" max="8" width="9.140625" style="33"/>
    <col min="9" max="15" width="9.140625" style="191"/>
    <col min="16" max="16" width="9.140625" style="455"/>
    <col min="17" max="18" width="9.140625" style="191"/>
    <col min="19" max="19" width="9.140625" style="455"/>
    <col min="20" max="24" width="9.140625" style="191"/>
    <col min="25" max="29" width="9.140625" style="47"/>
    <col min="30" max="16384" width="9.140625" style="33"/>
  </cols>
  <sheetData>
    <row r="48" ht="18.95" customHeight="1"/>
    <row r="70" ht="21.95" customHeight="1"/>
  </sheetData>
  <sheetProtection formatColumns="0" formatRows="0"/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8">
    <tabColor indexed="47"/>
  </sheetPr>
  <dimension ref="A1:B1"/>
  <sheetViews>
    <sheetView showGridLines="0" zoomScaleNormal="100" workbookViewId="0"/>
  </sheetViews>
  <sheetFormatPr defaultColWidth="10.5703125" defaultRowHeight="11.25"/>
  <cols>
    <col min="1" max="1" width="10.5703125" style="15"/>
    <col min="2" max="2" width="10.5703125" style="191"/>
    <col min="3" max="16384" width="10.5703125" style="33"/>
  </cols>
  <sheetData/>
  <sheetProtection formatColumns="0" formatRows="0"/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100"/>
  <sheetViews>
    <sheetView showGridLines="0" zoomScaleNormal="100" workbookViewId="0"/>
  </sheetViews>
  <sheetFormatPr defaultColWidth="9.140625" defaultRowHeight="15"/>
  <cols>
    <col min="1" max="1" width="10.28515625" style="71" customWidth="1"/>
    <col min="2" max="3" width="10" style="71" customWidth="1"/>
    <col min="4" max="4" width="10.140625" style="71" bestFit="1" customWidth="1"/>
    <col min="5" max="5" width="67.7109375" style="71" customWidth="1"/>
    <col min="6" max="6" width="88.7109375" style="71" customWidth="1"/>
    <col min="7" max="7" width="123.85546875" style="71" customWidth="1"/>
    <col min="8" max="9" width="20.7109375" style="71" customWidth="1"/>
    <col min="10" max="10" width="24.28515625" style="71" customWidth="1"/>
    <col min="11" max="11" width="9.140625" style="71"/>
    <col min="12" max="12" width="7.7109375" style="71" customWidth="1"/>
    <col min="13" max="13" width="32.42578125" style="71" customWidth="1"/>
    <col min="14" max="14" width="9.140625" style="71"/>
    <col min="15" max="18" width="9.85546875" style="71" customWidth="1"/>
    <col min="19" max="19" width="82.42578125" style="71" customWidth="1"/>
    <col min="20" max="20" width="9.85546875" style="71" customWidth="1"/>
    <col min="21" max="21" width="9.85546875" style="259" customWidth="1"/>
    <col min="22" max="24" width="9.85546875" style="71" customWidth="1"/>
    <col min="25" max="16384" width="9.140625" style="71"/>
  </cols>
  <sheetData>
    <row r="3" spans="1:83">
      <c r="A3" s="32" t="s">
        <v>114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258"/>
      <c r="V3" s="32"/>
      <c r="W3" s="32"/>
    </row>
    <row r="5" spans="1:83" ht="15" customHeight="1">
      <c r="D5" s="239"/>
      <c r="E5" s="241"/>
    </row>
    <row r="7" spans="1:83">
      <c r="A7" s="32" t="s">
        <v>234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58"/>
      <c r="V7" s="32"/>
      <c r="W7" s="32"/>
    </row>
    <row r="9" spans="1:83" s="93" customFormat="1" ht="15" customHeight="1">
      <c r="C9" s="124"/>
      <c r="D9" s="239"/>
      <c r="E9" s="240"/>
      <c r="U9" s="256"/>
    </row>
    <row r="13" spans="1:83">
      <c r="A13" s="32" t="s">
        <v>165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258"/>
      <c r="V13" s="32"/>
      <c r="W13" s="32"/>
    </row>
    <row r="14" spans="1:83">
      <c r="D14" s="317"/>
      <c r="E14" s="317"/>
      <c r="F14" s="317"/>
      <c r="G14" s="317"/>
      <c r="H14" s="317"/>
      <c r="I14" s="317"/>
      <c r="J14" s="317"/>
      <c r="K14" s="317"/>
      <c r="L14" s="317"/>
    </row>
    <row r="15" spans="1:83" s="81" customFormat="1" ht="15" customHeight="1">
      <c r="A15" s="51"/>
      <c r="B15" s="191" t="s">
        <v>146</v>
      </c>
      <c r="C15" s="770"/>
      <c r="D15" s="771">
        <v>1</v>
      </c>
      <c r="E15" s="892"/>
      <c r="F15" s="318"/>
      <c r="G15" s="267">
        <v>0</v>
      </c>
      <c r="H15" s="319"/>
      <c r="I15" s="187"/>
      <c r="J15" s="320" t="s">
        <v>242</v>
      </c>
      <c r="K15" s="213"/>
      <c r="L15" s="234"/>
      <c r="M15" s="309">
        <f>mergeValue(H15)</f>
        <v>0</v>
      </c>
      <c r="N15" s="301"/>
      <c r="O15" s="301"/>
      <c r="P15" s="309" t="str">
        <f t="array" ref="P15">IF(ISERROR(MATCH(MID(Q15,1,250),MID(note_ter,1,250),0)),"n","y")</f>
        <v>y</v>
      </c>
      <c r="Q15" s="301"/>
      <c r="R15" s="309" t="str">
        <f>K15&amp;"("&amp;L15&amp;")"</f>
        <v>()</v>
      </c>
      <c r="S15" s="191"/>
      <c r="T15" s="191"/>
      <c r="U15" s="248"/>
      <c r="V15" s="191"/>
      <c r="W15" s="191"/>
      <c r="X15" s="191"/>
      <c r="Y15" s="134"/>
      <c r="Z15" s="134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</row>
    <row r="16" spans="1:83" s="81" customFormat="1" ht="15" customHeight="1">
      <c r="A16" s="51"/>
      <c r="B16" s="51"/>
      <c r="C16" s="770"/>
      <c r="D16" s="771"/>
      <c r="E16" s="892"/>
      <c r="F16" s="187"/>
      <c r="G16" s="197"/>
      <c r="H16" s="213" t="s">
        <v>50</v>
      </c>
      <c r="I16" s="197"/>
      <c r="J16" s="197"/>
      <c r="K16" s="233"/>
      <c r="L16" s="234"/>
      <c r="M16" s="301"/>
      <c r="N16" s="301"/>
      <c r="O16" s="301"/>
      <c r="P16" s="301"/>
      <c r="Q16" s="309"/>
      <c r="R16" s="301"/>
      <c r="S16" s="191"/>
      <c r="T16" s="191"/>
      <c r="U16" s="248"/>
      <c r="V16" s="191"/>
      <c r="W16" s="191"/>
      <c r="X16" s="191"/>
      <c r="Y16" s="134"/>
      <c r="Z16" s="134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/>
      <c r="BT16" s="260"/>
      <c r="BU16" s="260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</row>
    <row r="17" spans="1:83">
      <c r="Q17" s="242"/>
    </row>
    <row r="18" spans="1:83">
      <c r="A18" s="32" t="s">
        <v>166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243"/>
      <c r="R18" s="32"/>
      <c r="S18" s="32"/>
      <c r="T18" s="32"/>
      <c r="U18" s="258"/>
      <c r="V18" s="32"/>
      <c r="W18" s="32"/>
    </row>
    <row r="19" spans="1:83">
      <c r="F19" s="317"/>
      <c r="G19" s="317"/>
      <c r="H19" s="317"/>
      <c r="I19" s="317"/>
      <c r="J19" s="317"/>
      <c r="K19" s="317"/>
      <c r="L19" s="317"/>
      <c r="Q19" s="242"/>
    </row>
    <row r="20" spans="1:83" s="81" customFormat="1" ht="15" customHeight="1">
      <c r="A20" s="51"/>
      <c r="B20" s="191" t="s">
        <v>146</v>
      </c>
      <c r="C20" s="893"/>
      <c r="D20" s="86"/>
      <c r="E20" s="321"/>
      <c r="F20" s="886"/>
      <c r="G20" s="771">
        <v>0</v>
      </c>
      <c r="H20" s="768"/>
      <c r="I20" s="187"/>
      <c r="J20" s="320" t="s">
        <v>242</v>
      </c>
      <c r="K20" s="213"/>
      <c r="L20" s="234"/>
      <c r="M20" s="309">
        <f>mergeValue(H20)</f>
        <v>0</v>
      </c>
      <c r="N20" s="301"/>
      <c r="O20" s="301"/>
      <c r="P20" s="301"/>
      <c r="Q20" s="301"/>
      <c r="R20" s="309" t="str">
        <f>K20&amp;"("&amp;L20&amp;")"</f>
        <v>()</v>
      </c>
      <c r="S20" s="191"/>
      <c r="T20" s="191"/>
      <c r="U20" s="248"/>
      <c r="V20" s="191"/>
      <c r="W20" s="191"/>
      <c r="X20" s="191"/>
      <c r="Y20" s="134"/>
      <c r="Z20" s="134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  <c r="BQ20" s="260"/>
      <c r="BR20" s="260"/>
      <c r="BS20" s="260"/>
      <c r="BT20" s="260"/>
      <c r="BU20" s="260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</row>
    <row r="21" spans="1:83" s="81" customFormat="1" ht="15" customHeight="1">
      <c r="A21" s="51"/>
      <c r="B21" s="51"/>
      <c r="C21" s="893"/>
      <c r="D21" s="86"/>
      <c r="E21" s="321"/>
      <c r="F21" s="886"/>
      <c r="G21" s="771"/>
      <c r="H21" s="768"/>
      <c r="I21" s="197"/>
      <c r="J21" s="197"/>
      <c r="K21" s="213" t="s">
        <v>49</v>
      </c>
      <c r="L21" s="234"/>
      <c r="M21" s="301"/>
      <c r="N21" s="301"/>
      <c r="O21" s="301"/>
      <c r="P21" s="301"/>
      <c r="Q21" s="309"/>
      <c r="R21" s="301"/>
      <c r="S21" s="191"/>
      <c r="T21" s="191"/>
      <c r="U21" s="248"/>
      <c r="V21" s="191"/>
      <c r="W21" s="191"/>
      <c r="X21" s="191"/>
      <c r="Y21" s="134"/>
      <c r="Z21" s="134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</row>
    <row r="22" spans="1:83">
      <c r="Q22" s="242"/>
    </row>
    <row r="23" spans="1:83">
      <c r="A23" s="32" t="s">
        <v>167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243"/>
      <c r="R23" s="32"/>
      <c r="S23" s="32"/>
      <c r="T23" s="32"/>
      <c r="U23" s="258"/>
      <c r="V23" s="32"/>
      <c r="W23" s="32"/>
    </row>
    <row r="24" spans="1:83">
      <c r="Q24" s="242"/>
    </row>
    <row r="25" spans="1:83" s="81" customFormat="1" ht="15" customHeight="1">
      <c r="A25" s="51"/>
      <c r="B25" s="191" t="s">
        <v>146</v>
      </c>
      <c r="C25" s="322"/>
      <c r="D25" s="71"/>
      <c r="E25" s="266"/>
      <c r="F25" s="71"/>
      <c r="G25" s="71"/>
      <c r="H25" s="71"/>
      <c r="I25" s="268"/>
      <c r="J25" s="267">
        <v>0</v>
      </c>
      <c r="K25" s="323"/>
      <c r="L25" s="192"/>
      <c r="M25" s="309">
        <f>mergeValue(H25)</f>
        <v>0</v>
      </c>
      <c r="N25" s="301"/>
      <c r="O25" s="301"/>
      <c r="P25" s="301"/>
      <c r="Q25" s="301"/>
      <c r="R25" s="309" t="str">
        <f>K25&amp;" ("&amp;L25&amp;")"</f>
        <v xml:space="preserve"> ()</v>
      </c>
      <c r="S25" s="191"/>
      <c r="T25" s="191"/>
      <c r="U25" s="248"/>
      <c r="V25" s="191"/>
      <c r="W25" s="191"/>
      <c r="X25" s="191"/>
      <c r="Y25" s="134"/>
      <c r="Z25" s="134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60"/>
      <c r="BH25" s="260"/>
      <c r="BI25" s="260"/>
      <c r="BJ25" s="260"/>
      <c r="BK25" s="260"/>
      <c r="BL25" s="260"/>
      <c r="BM25" s="260"/>
      <c r="BN25" s="260"/>
      <c r="BO25" s="260"/>
      <c r="BP25" s="260"/>
      <c r="BQ25" s="260"/>
      <c r="BR25" s="260"/>
      <c r="BS25" s="260"/>
      <c r="BT25" s="260"/>
      <c r="BU25" s="260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</row>
    <row r="26" spans="1:83" customFormat="1" ht="17.100000000000001" customHeight="1"/>
    <row r="27" spans="1:83">
      <c r="A27" s="32" t="s">
        <v>152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258"/>
      <c r="V27" s="32"/>
      <c r="W27" s="32"/>
    </row>
    <row r="29" spans="1:83" s="181" customFormat="1" ht="15" customHeight="1">
      <c r="A29" s="71"/>
      <c r="B29" s="71"/>
      <c r="C29" s="86"/>
      <c r="D29" s="806" t="s">
        <v>26</v>
      </c>
      <c r="E29" s="884"/>
      <c r="F29" s="885" t="s">
        <v>19</v>
      </c>
      <c r="G29" s="886"/>
      <c r="H29" s="887">
        <v>1</v>
      </c>
      <c r="I29" s="890"/>
      <c r="J29" s="805" t="s">
        <v>19</v>
      </c>
      <c r="K29" s="201"/>
      <c r="L29" s="196" t="s">
        <v>26</v>
      </c>
      <c r="M29" s="217"/>
      <c r="N29" s="176"/>
      <c r="O29" s="176"/>
      <c r="P29" s="176"/>
      <c r="Q29" s="176"/>
      <c r="R29" s="176"/>
      <c r="S29" s="176"/>
      <c r="T29" s="176"/>
      <c r="U29" s="253"/>
      <c r="V29" s="176"/>
      <c r="W29" s="176"/>
      <c r="X29" s="194"/>
      <c r="Y29" s="194" t="s">
        <v>142</v>
      </c>
      <c r="Z29" s="194">
        <v>1705000</v>
      </c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</row>
    <row r="30" spans="1:83" s="181" customFormat="1" ht="15" customHeight="1">
      <c r="A30" s="71"/>
      <c r="B30" s="71"/>
      <c r="C30" s="86"/>
      <c r="D30" s="806"/>
      <c r="E30" s="884"/>
      <c r="F30" s="885"/>
      <c r="G30" s="886"/>
      <c r="H30" s="887"/>
      <c r="I30" s="891"/>
      <c r="J30" s="805"/>
      <c r="K30" s="187"/>
      <c r="L30" s="197"/>
      <c r="M30" s="216" t="s">
        <v>320</v>
      </c>
      <c r="N30" s="176"/>
      <c r="O30" s="176"/>
      <c r="P30" s="176"/>
      <c r="Q30" s="176"/>
      <c r="R30" s="176"/>
      <c r="S30" s="176"/>
      <c r="T30" s="176"/>
      <c r="U30" s="253"/>
      <c r="V30" s="176"/>
      <c r="W30" s="176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</row>
    <row r="31" spans="1:83" s="181" customFormat="1" ht="15" customHeight="1">
      <c r="A31" s="71"/>
      <c r="B31" s="71"/>
      <c r="C31" s="86"/>
      <c r="D31" s="806"/>
      <c r="E31" s="884"/>
      <c r="F31" s="805"/>
      <c r="G31" s="549"/>
      <c r="H31" s="197"/>
      <c r="I31" s="193" t="s">
        <v>195</v>
      </c>
      <c r="J31" s="197"/>
      <c r="K31" s="197"/>
      <c r="L31" s="197"/>
      <c r="M31" s="198"/>
      <c r="N31" s="176"/>
      <c r="O31" s="176"/>
      <c r="P31" s="176"/>
      <c r="Q31" s="176"/>
      <c r="R31" s="176"/>
      <c r="S31" s="176"/>
      <c r="T31" s="176"/>
      <c r="U31" s="253"/>
      <c r="V31" s="176"/>
      <c r="W31" s="176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</row>
    <row r="33" spans="1:38">
      <c r="A33" s="32" t="s">
        <v>161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258"/>
      <c r="V33" s="32"/>
      <c r="W33" s="32"/>
    </row>
    <row r="35" spans="1:38" s="181" customFormat="1" ht="15" customHeight="1">
      <c r="A35" s="71"/>
      <c r="B35" s="71"/>
      <c r="C35" s="86"/>
      <c r="D35" s="71"/>
      <c r="E35" s="71"/>
      <c r="F35" s="71"/>
      <c r="G35" s="886"/>
      <c r="H35" s="887">
        <v>1</v>
      </c>
      <c r="I35" s="888"/>
      <c r="J35" s="805" t="s">
        <v>19</v>
      </c>
      <c r="K35" s="201"/>
      <c r="L35" s="196" t="s">
        <v>26</v>
      </c>
      <c r="M35" s="217"/>
      <c r="N35" s="176"/>
      <c r="O35" s="176"/>
      <c r="P35" s="176"/>
      <c r="Q35" s="176"/>
      <c r="R35" s="176"/>
      <c r="S35" s="176"/>
      <c r="T35" s="176"/>
      <c r="U35" s="253"/>
      <c r="V35" s="176"/>
      <c r="W35" s="176"/>
      <c r="X35" s="194"/>
      <c r="Y35" s="194" t="s">
        <v>142</v>
      </c>
      <c r="Z35" s="194">
        <v>1705000</v>
      </c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</row>
    <row r="36" spans="1:38" s="181" customFormat="1" ht="15" customHeight="1">
      <c r="A36" s="71"/>
      <c r="B36" s="71"/>
      <c r="C36" s="86"/>
      <c r="D36" s="71"/>
      <c r="E36" s="71"/>
      <c r="F36" s="71"/>
      <c r="G36" s="886"/>
      <c r="H36" s="887"/>
      <c r="I36" s="889"/>
      <c r="J36" s="805"/>
      <c r="K36" s="187"/>
      <c r="L36" s="197"/>
      <c r="M36" s="216" t="s">
        <v>320</v>
      </c>
      <c r="N36" s="176"/>
      <c r="O36" s="176"/>
      <c r="P36" s="176"/>
      <c r="Q36" s="176"/>
      <c r="R36" s="176"/>
      <c r="S36" s="176"/>
      <c r="T36" s="176"/>
      <c r="U36" s="253"/>
      <c r="V36" s="176"/>
      <c r="W36" s="176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</row>
    <row r="37" spans="1:38">
      <c r="K37" s="197"/>
      <c r="L37" s="197"/>
      <c r="M37" s="198"/>
    </row>
    <row r="38" spans="1:38">
      <c r="A38" s="32" t="s">
        <v>162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258"/>
      <c r="V38" s="32"/>
      <c r="W38" s="32"/>
    </row>
    <row r="40" spans="1:38" s="181" customFormat="1" ht="15" customHeight="1">
      <c r="A40" s="71"/>
      <c r="B40" s="71"/>
      <c r="C40" s="86"/>
      <c r="D40" s="71"/>
      <c r="E40" s="71"/>
      <c r="F40" s="71"/>
      <c r="G40" s="71"/>
      <c r="H40" s="71"/>
      <c r="I40" s="71"/>
      <c r="J40" s="71"/>
      <c r="K40" s="200"/>
      <c r="L40" s="196" t="s">
        <v>26</v>
      </c>
      <c r="M40" s="218"/>
      <c r="N40" s="238"/>
      <c r="O40" s="176"/>
      <c r="P40" s="176"/>
      <c r="Q40" s="176"/>
      <c r="R40" s="176"/>
      <c r="S40" s="176"/>
      <c r="T40" s="176"/>
      <c r="U40" s="253"/>
      <c r="V40" s="176"/>
      <c r="W40" s="176"/>
      <c r="X40" s="194"/>
      <c r="Y40" s="194" t="s">
        <v>142</v>
      </c>
      <c r="Z40" s="194">
        <v>1705000</v>
      </c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</row>
    <row r="43" spans="1:38" s="32" customFormat="1" ht="17.100000000000001" customHeight="1">
      <c r="A43" s="32" t="s">
        <v>120</v>
      </c>
    </row>
    <row r="44" spans="1:38" customFormat="1" ht="17.100000000000001" customHeight="1"/>
    <row r="45" spans="1:38" s="164" customFormat="1" ht="14.25">
      <c r="A45" s="290" t="s">
        <v>1</v>
      </c>
      <c r="B45" s="276" t="s">
        <v>141</v>
      </c>
      <c r="C45" s="277"/>
      <c r="D45" s="278"/>
      <c r="E45" s="279"/>
      <c r="F45" s="280"/>
      <c r="G45" s="280"/>
      <c r="H45" s="280"/>
      <c r="I45" s="281"/>
      <c r="J45" s="282"/>
      <c r="K45" s="291"/>
      <c r="M45" s="283" t="str">
        <f>IF(ISERROR(INDEX(kind_of_nameforms,MATCH(E45,kind_of_forms,0),1)),"",INDEX(kind_of_nameforms,MATCH(E45,kind_of_forms,0),1))</f>
        <v/>
      </c>
      <c r="N45" s="300"/>
    </row>
    <row r="46" spans="1:38" customFormat="1" ht="17.100000000000001" customHeight="1"/>
    <row r="47" spans="1:38" s="32" customFormat="1" ht="17.100000000000001" customHeight="1">
      <c r="A47" s="32" t="s">
        <v>262</v>
      </c>
      <c r="B47" s="32" t="s">
        <v>263</v>
      </c>
      <c r="C47" s="32" t="s">
        <v>264</v>
      </c>
      <c r="D47" s="32" t="s">
        <v>265</v>
      </c>
    </row>
    <row r="48" spans="1:38" ht="17.100000000000001" customHeight="1">
      <c r="U48" s="71"/>
    </row>
    <row r="49" spans="1:21" s="351" customFormat="1">
      <c r="D49" s="352"/>
      <c r="E49" s="317"/>
      <c r="F49" s="317"/>
      <c r="G49" s="317"/>
      <c r="U49" s="254"/>
    </row>
    <row r="50" spans="1:21">
      <c r="C50" s="134"/>
      <c r="D50" s="819" t="s">
        <v>236</v>
      </c>
      <c r="E50" s="820"/>
      <c r="F50" s="820"/>
      <c r="G50" s="821"/>
    </row>
    <row r="51" spans="1:21" s="33" customFormat="1" ht="11.25" customHeight="1">
      <c r="A51" s="47"/>
      <c r="C51" s="52"/>
      <c r="D51" s="822" t="s">
        <v>225</v>
      </c>
      <c r="E51" s="822"/>
      <c r="F51" s="822"/>
      <c r="G51" s="823" t="s">
        <v>226</v>
      </c>
      <c r="H51" s="191"/>
      <c r="R51" s="247"/>
    </row>
    <row r="52" spans="1:21" s="33" customFormat="1" ht="11.25" customHeight="1">
      <c r="A52" s="47" t="s">
        <v>459</v>
      </c>
      <c r="C52" s="52"/>
      <c r="D52" s="329" t="s">
        <v>25</v>
      </c>
      <c r="E52" s="330"/>
      <c r="F52" s="331" t="s">
        <v>215</v>
      </c>
      <c r="G52" s="824"/>
      <c r="H52" s="191"/>
      <c r="R52" s="247"/>
    </row>
    <row r="53" spans="1:21" s="33" customFormat="1" ht="12" customHeight="1">
      <c r="A53" s="47"/>
      <c r="C53" s="52"/>
      <c r="D53" s="348" t="s">
        <v>26</v>
      </c>
      <c r="E53" s="332">
        <v>2</v>
      </c>
      <c r="F53" s="333">
        <v>3</v>
      </c>
      <c r="G53" s="334">
        <v>4</v>
      </c>
      <c r="H53" s="191"/>
      <c r="R53" s="247"/>
    </row>
    <row r="54" spans="1:21" s="33" customFormat="1">
      <c r="A54" s="47"/>
      <c r="C54" s="52"/>
      <c r="D54" s="328">
        <v>1</v>
      </c>
      <c r="E54" s="336" t="s">
        <v>245</v>
      </c>
      <c r="F54" s="354" t="str">
        <f>IF(form_up_date="","",form_up_date)</f>
        <v>27.04.2023</v>
      </c>
      <c r="G54" s="356" t="s">
        <v>246</v>
      </c>
      <c r="H54" s="191"/>
      <c r="R54" s="247"/>
    </row>
    <row r="55" spans="1:21" s="33" customFormat="1" ht="45">
      <c r="A55" s="47"/>
      <c r="C55" s="52"/>
      <c r="D55" s="328" t="s">
        <v>257</v>
      </c>
      <c r="E55" s="336" t="s">
        <v>247</v>
      </c>
      <c r="F55" s="354"/>
      <c r="G55" s="337" t="s">
        <v>318</v>
      </c>
      <c r="H55" s="191"/>
      <c r="R55" s="247"/>
    </row>
    <row r="56" spans="1:21" s="33" customFormat="1">
      <c r="A56" s="47"/>
      <c r="C56" s="52"/>
      <c r="D56" s="328" t="s">
        <v>258</v>
      </c>
      <c r="E56" s="336" t="s">
        <v>248</v>
      </c>
      <c r="F56" s="354"/>
      <c r="G56" s="356" t="s">
        <v>249</v>
      </c>
      <c r="H56" s="191"/>
      <c r="R56" s="247"/>
    </row>
    <row r="57" spans="1:21" s="33" customFormat="1">
      <c r="A57" s="47"/>
      <c r="C57" s="52"/>
      <c r="D57" s="328" t="s">
        <v>259</v>
      </c>
      <c r="E57" s="336" t="s">
        <v>250</v>
      </c>
      <c r="F57" s="355" t="s">
        <v>251</v>
      </c>
      <c r="G57" s="337"/>
      <c r="H57" s="191"/>
      <c r="R57" s="247"/>
    </row>
    <row r="58" spans="1:21" s="33" customFormat="1">
      <c r="A58" s="47"/>
      <c r="C58" s="52"/>
      <c r="D58" s="335" t="str">
        <f>D57&amp;".1"</f>
        <v>4.1.1</v>
      </c>
      <c r="E58" s="338" t="s">
        <v>3</v>
      </c>
      <c r="F58" s="354" t="str">
        <f>IF(region_name="","",region_name)</f>
        <v>Костромская область</v>
      </c>
      <c r="G58" s="356" t="s">
        <v>252</v>
      </c>
      <c r="H58" s="191"/>
      <c r="R58" s="247"/>
    </row>
    <row r="59" spans="1:21" s="33" customFormat="1" ht="22.5">
      <c r="A59" s="47"/>
      <c r="C59" s="52"/>
      <c r="D59" s="328" t="s">
        <v>260</v>
      </c>
      <c r="E59" s="339" t="s">
        <v>253</v>
      </c>
      <c r="F59" s="354"/>
      <c r="G59" s="357" t="s">
        <v>254</v>
      </c>
      <c r="H59" s="191"/>
      <c r="R59" s="247"/>
    </row>
    <row r="60" spans="1:21" s="33" customFormat="1" ht="56.25">
      <c r="A60" s="47"/>
      <c r="C60" s="52"/>
      <c r="D60" s="328" t="s">
        <v>261</v>
      </c>
      <c r="E60" s="340" t="s">
        <v>255</v>
      </c>
      <c r="F60" s="354"/>
      <c r="G60" s="347" t="s">
        <v>317</v>
      </c>
      <c r="H60" s="191"/>
      <c r="R60" s="247"/>
    </row>
    <row r="66" spans="1:83" ht="11.25">
      <c r="A66" s="463" t="s">
        <v>452</v>
      </c>
      <c r="B66" s="463"/>
      <c r="C66" s="463"/>
      <c r="D66" s="463"/>
      <c r="E66" s="463"/>
      <c r="F66" s="463"/>
      <c r="G66" s="463"/>
      <c r="H66" s="463"/>
      <c r="I66" s="463"/>
      <c r="J66" s="463"/>
      <c r="K66" s="463"/>
      <c r="L66" s="463"/>
      <c r="M66" s="463"/>
      <c r="N66" s="463"/>
      <c r="O66" s="463"/>
      <c r="P66" s="463"/>
      <c r="Q66" s="463"/>
      <c r="R66" s="463"/>
      <c r="S66" s="463"/>
      <c r="T66" s="463"/>
      <c r="U66" s="463"/>
      <c r="V66" s="463"/>
      <c r="W66" s="463"/>
      <c r="X66" s="463"/>
      <c r="Y66" s="464"/>
      <c r="Z66" s="464"/>
      <c r="AA66" s="465"/>
      <c r="AB66" s="465"/>
      <c r="AC66" s="465"/>
      <c r="AD66" s="465"/>
      <c r="AE66" s="465"/>
      <c r="AF66" s="465"/>
      <c r="AG66" s="465"/>
      <c r="AH66" s="465"/>
      <c r="AI66" s="465"/>
      <c r="AJ66" s="465"/>
      <c r="AK66" s="465"/>
      <c r="AL66" s="465"/>
      <c r="AM66" s="465"/>
      <c r="AN66" s="465"/>
      <c r="AO66" s="465"/>
      <c r="AP66" s="465"/>
      <c r="AQ66" s="465"/>
      <c r="AR66" s="465"/>
      <c r="AS66" s="465"/>
      <c r="AT66" s="465"/>
      <c r="AU66" s="465"/>
      <c r="AV66" s="465"/>
      <c r="AW66" s="465"/>
      <c r="AX66" s="465"/>
      <c r="AY66" s="465"/>
      <c r="AZ66" s="465"/>
      <c r="BA66" s="465"/>
      <c r="BB66" s="465"/>
      <c r="BC66" s="465"/>
      <c r="BD66" s="465"/>
      <c r="BE66" s="465"/>
      <c r="BF66" s="465"/>
      <c r="BG66" s="465"/>
      <c r="BH66" s="465"/>
      <c r="BI66" s="465"/>
      <c r="BJ66" s="465"/>
      <c r="BK66" s="465"/>
      <c r="BL66" s="465"/>
      <c r="BM66" s="465"/>
      <c r="BN66" s="465"/>
      <c r="BO66" s="465"/>
      <c r="BP66" s="465"/>
      <c r="BQ66" s="465"/>
      <c r="BR66" s="465"/>
      <c r="BS66" s="465"/>
      <c r="BT66" s="465"/>
      <c r="BU66" s="465"/>
      <c r="BV66" s="464"/>
      <c r="BW66" s="464"/>
      <c r="BX66" s="464"/>
      <c r="BY66" s="464"/>
      <c r="BZ66" s="464"/>
      <c r="CA66" s="464"/>
      <c r="CB66" s="464"/>
      <c r="CC66" s="464"/>
      <c r="CD66" s="464"/>
      <c r="CE66" s="464"/>
    </row>
    <row r="67" spans="1:83" ht="11.25">
      <c r="A67" s="462"/>
      <c r="B67" s="462"/>
      <c r="C67" s="462"/>
      <c r="D67" s="462"/>
      <c r="E67" s="462"/>
      <c r="F67" s="462"/>
      <c r="G67" s="462"/>
      <c r="H67" s="462"/>
      <c r="I67" s="462"/>
      <c r="J67" s="462"/>
      <c r="K67" s="462"/>
      <c r="L67" s="462"/>
      <c r="M67" s="462"/>
      <c r="N67" s="462"/>
      <c r="O67" s="462"/>
      <c r="P67" s="462"/>
      <c r="Q67" s="467"/>
      <c r="R67" s="467"/>
      <c r="S67" s="467"/>
      <c r="T67" s="467"/>
      <c r="U67" s="467"/>
      <c r="V67" s="467"/>
      <c r="W67" s="467"/>
      <c r="X67" s="467"/>
      <c r="Y67" s="467"/>
      <c r="Z67" s="467"/>
      <c r="AA67" s="466"/>
      <c r="AB67" s="466"/>
      <c r="AC67" s="466"/>
      <c r="AD67" s="466"/>
      <c r="AE67" s="466"/>
      <c r="AF67" s="466"/>
      <c r="AG67" s="466"/>
      <c r="AH67" s="466"/>
      <c r="AI67" s="466"/>
      <c r="AJ67" s="466"/>
      <c r="AK67" s="466"/>
      <c r="AL67" s="466"/>
      <c r="AM67" s="466"/>
      <c r="AN67" s="466"/>
      <c r="AO67" s="466"/>
      <c r="AP67" s="466"/>
      <c r="AQ67" s="466"/>
      <c r="AR67" s="466"/>
      <c r="AS67" s="466"/>
      <c r="AT67" s="466"/>
      <c r="AU67" s="466"/>
      <c r="AV67" s="466"/>
      <c r="AW67" s="466"/>
      <c r="AX67" s="466"/>
      <c r="AY67" s="466"/>
      <c r="AZ67" s="466"/>
      <c r="BA67" s="466"/>
      <c r="BB67" s="466"/>
      <c r="BC67" s="466"/>
      <c r="BD67" s="466"/>
      <c r="BE67" s="466"/>
      <c r="BF67" s="466"/>
      <c r="BG67" s="466"/>
      <c r="BH67" s="466"/>
      <c r="BI67" s="466"/>
      <c r="BJ67" s="466"/>
      <c r="BK67" s="466"/>
      <c r="BL67" s="466"/>
      <c r="BM67" s="466"/>
      <c r="BN67" s="466"/>
      <c r="BO67" s="466"/>
      <c r="BP67" s="466"/>
      <c r="BQ67" s="466"/>
      <c r="BR67" s="466"/>
      <c r="BS67" s="466"/>
      <c r="BT67" s="466"/>
      <c r="BU67" s="466"/>
      <c r="BV67" s="467"/>
      <c r="BW67" s="467"/>
      <c r="BX67" s="467"/>
      <c r="BY67" s="467"/>
      <c r="BZ67" s="467"/>
      <c r="CA67" s="467"/>
      <c r="CB67" s="467"/>
      <c r="CC67" s="467"/>
      <c r="CD67" s="467"/>
      <c r="CE67" s="467"/>
    </row>
    <row r="68" spans="1:83">
      <c r="A68" s="529"/>
      <c r="B68" s="462"/>
      <c r="C68" s="462"/>
      <c r="D68" s="846" t="s">
        <v>26</v>
      </c>
      <c r="E68" s="847"/>
      <c r="F68" s="848"/>
      <c r="G68" s="848"/>
      <c r="H68" s="848"/>
      <c r="I68" s="848"/>
      <c r="J68" s="848"/>
      <c r="K68" s="848"/>
      <c r="L68" s="848"/>
      <c r="M68" s="848"/>
      <c r="N68" s="848"/>
      <c r="O68" s="848"/>
      <c r="P68" s="848"/>
      <c r="Q68" s="848"/>
      <c r="R68" s="848"/>
      <c r="S68" s="555"/>
      <c r="T68" s="472"/>
      <c r="U68" s="472"/>
      <c r="V68" s="472"/>
      <c r="W68" s="471"/>
      <c r="X68" s="471"/>
      <c r="Y68" s="471"/>
      <c r="Z68" s="471"/>
      <c r="AA68" s="466"/>
      <c r="AB68" s="467"/>
      <c r="AC68" s="838"/>
      <c r="AD68" s="468"/>
      <c r="AE68" s="469" t="s">
        <v>141</v>
      </c>
      <c r="AF68" s="469"/>
      <c r="AG68" s="470" t="s">
        <v>453</v>
      </c>
      <c r="AH68" s="473">
        <v>3</v>
      </c>
      <c r="AI68" s="472"/>
      <c r="AJ68" s="472"/>
      <c r="AK68" s="472"/>
      <c r="AL68" s="472"/>
      <c r="AM68" s="472"/>
      <c r="AN68" s="472"/>
      <c r="AO68" s="472"/>
      <c r="AP68" s="472"/>
      <c r="AQ68" s="472"/>
      <c r="AR68" s="472"/>
      <c r="AS68" s="472"/>
      <c r="AT68" s="472"/>
      <c r="AU68" s="472"/>
      <c r="AV68" s="472"/>
      <c r="AW68" s="472"/>
      <c r="AX68" s="472"/>
      <c r="AY68" s="472"/>
      <c r="AZ68" s="472"/>
      <c r="BA68" s="472"/>
      <c r="BB68" s="472"/>
      <c r="BC68" s="472"/>
      <c r="BD68" s="472"/>
      <c r="BE68" s="472"/>
      <c r="BF68" s="472"/>
      <c r="BG68" s="472"/>
      <c r="BH68" s="472"/>
      <c r="BI68" s="472"/>
      <c r="BJ68" s="472"/>
      <c r="BK68" s="472"/>
      <c r="BL68" s="472"/>
      <c r="BM68" s="472"/>
      <c r="BN68" s="472"/>
      <c r="BO68" s="472"/>
      <c r="BP68" s="472"/>
      <c r="BQ68" s="472"/>
      <c r="BR68" s="472"/>
      <c r="BS68" s="472"/>
      <c r="BT68" s="472"/>
      <c r="BU68" s="472"/>
      <c r="BV68" s="471"/>
      <c r="BW68" s="471"/>
      <c r="BX68" s="471"/>
      <c r="BY68" s="471"/>
      <c r="BZ68" s="471"/>
      <c r="CA68" s="471"/>
      <c r="CB68" s="471"/>
      <c r="CC68" s="471"/>
      <c r="CD68" s="471"/>
      <c r="CE68" s="471"/>
    </row>
    <row r="69" spans="1:83" ht="33.75">
      <c r="A69" s="435"/>
      <c r="B69" s="478"/>
      <c r="C69" s="475"/>
      <c r="D69" s="846"/>
      <c r="E69" s="839" t="s">
        <v>457</v>
      </c>
      <c r="F69" s="839"/>
      <c r="G69" s="839"/>
      <c r="H69" s="839"/>
      <c r="I69" s="839"/>
      <c r="J69" s="839"/>
      <c r="K69" s="839"/>
      <c r="L69" s="839"/>
      <c r="M69" s="839"/>
      <c r="N69" s="839"/>
      <c r="O69" s="839"/>
      <c r="P69" s="839"/>
      <c r="Q69" s="8">
        <f>SUMIF(T70:T71,"i",Q70:Q71)</f>
        <v>0</v>
      </c>
      <c r="R69" s="530"/>
      <c r="S69" s="574" t="s">
        <v>458</v>
      </c>
      <c r="T69" s="260" t="s">
        <v>367</v>
      </c>
      <c r="U69" s="840">
        <v>1</v>
      </c>
      <c r="V69" s="840" t="e">
        <f>INDEX(List01_flag_index_1,1,MATCH(A68,List01_NumberColumns,0))</f>
        <v>#N/A</v>
      </c>
      <c r="W69" s="478"/>
      <c r="X69" s="478"/>
      <c r="Y69" s="478"/>
      <c r="Z69" s="478"/>
      <c r="AA69" s="484"/>
      <c r="AB69" s="478"/>
      <c r="AC69" s="838"/>
      <c r="AD69" s="468"/>
      <c r="AE69" s="478"/>
      <c r="AF69" s="478"/>
      <c r="AG69" s="484"/>
      <c r="AH69" s="484"/>
      <c r="AI69" s="484"/>
      <c r="AJ69" s="484"/>
      <c r="AK69" s="484"/>
      <c r="AL69" s="484"/>
      <c r="AM69" s="484"/>
      <c r="AN69" s="484"/>
      <c r="AO69" s="484"/>
      <c r="AP69" s="484"/>
      <c r="AQ69" s="484"/>
      <c r="AR69" s="484"/>
      <c r="AS69" s="484"/>
      <c r="AT69" s="484"/>
      <c r="AU69" s="484"/>
      <c r="AV69" s="484"/>
      <c r="AW69" s="484"/>
      <c r="AX69" s="484"/>
      <c r="AY69" s="484"/>
      <c r="AZ69" s="484"/>
      <c r="BA69" s="484"/>
      <c r="BB69" s="484"/>
      <c r="BC69" s="484"/>
      <c r="BD69" s="484"/>
      <c r="BE69" s="484"/>
      <c r="BF69" s="484"/>
      <c r="BG69" s="484"/>
      <c r="BH69" s="484"/>
      <c r="BI69" s="484"/>
      <c r="BJ69" s="484"/>
      <c r="BK69" s="484"/>
      <c r="BL69" s="484"/>
      <c r="BM69" s="484"/>
      <c r="BN69" s="484"/>
      <c r="BO69" s="484"/>
      <c r="BP69" s="484"/>
      <c r="BQ69" s="484"/>
      <c r="BR69" s="484"/>
      <c r="BS69" s="484"/>
      <c r="BT69" s="484"/>
      <c r="BU69" s="484"/>
      <c r="BV69" s="478"/>
      <c r="BW69" s="478"/>
      <c r="BX69" s="478"/>
      <c r="BY69" s="478"/>
      <c r="BZ69" s="478"/>
      <c r="CA69" s="478"/>
      <c r="CB69" s="478"/>
      <c r="CC69" s="478"/>
      <c r="CD69" s="478"/>
      <c r="CE69" s="478"/>
    </row>
    <row r="70" spans="1:83" ht="11.25" hidden="1" customHeight="1">
      <c r="A70" s="531"/>
      <c r="B70" s="484"/>
      <c r="C70" s="484"/>
      <c r="D70" s="846"/>
      <c r="E70" s="532"/>
      <c r="F70" s="532">
        <v>0</v>
      </c>
      <c r="G70" s="532"/>
      <c r="H70" s="532"/>
      <c r="I70" s="532"/>
      <c r="J70" s="532"/>
      <c r="K70" s="532"/>
      <c r="L70" s="532"/>
      <c r="M70" s="532"/>
      <c r="N70" s="532"/>
      <c r="O70" s="532"/>
      <c r="P70" s="532"/>
      <c r="Q70" s="532"/>
      <c r="R70" s="532"/>
      <c r="S70" s="557"/>
      <c r="T70" s="484"/>
      <c r="U70" s="840"/>
      <c r="V70" s="840"/>
      <c r="W70" s="484"/>
      <c r="X70" s="484"/>
      <c r="Y70" s="484"/>
      <c r="Z70" s="484"/>
      <c r="AA70" s="484"/>
      <c r="AB70" s="478"/>
      <c r="AC70" s="838"/>
      <c r="AD70" s="468"/>
      <c r="AE70" s="478"/>
      <c r="AF70" s="478"/>
      <c r="AG70" s="484"/>
      <c r="AH70" s="484"/>
      <c r="AI70" s="484"/>
      <c r="AJ70" s="484"/>
      <c r="AK70" s="484"/>
      <c r="AL70" s="484"/>
      <c r="AM70" s="484"/>
      <c r="AN70" s="484"/>
      <c r="AO70" s="484"/>
      <c r="AP70" s="484"/>
      <c r="AQ70" s="484"/>
      <c r="AR70" s="484"/>
      <c r="AS70" s="484"/>
      <c r="AT70" s="484"/>
      <c r="AU70" s="484"/>
      <c r="AV70" s="484"/>
      <c r="AW70" s="484"/>
      <c r="AX70" s="484"/>
      <c r="AY70" s="484"/>
      <c r="AZ70" s="484"/>
      <c r="BA70" s="484"/>
      <c r="BB70" s="484"/>
      <c r="BC70" s="484"/>
      <c r="BD70" s="484"/>
      <c r="BE70" s="484"/>
      <c r="BF70" s="484"/>
      <c r="BG70" s="484"/>
      <c r="BH70" s="484"/>
      <c r="BI70" s="484"/>
      <c r="BJ70" s="484"/>
      <c r="BK70" s="484"/>
      <c r="BL70" s="484"/>
      <c r="BM70" s="484"/>
      <c r="BN70" s="484"/>
      <c r="BO70" s="484"/>
      <c r="BP70" s="484"/>
      <c r="BQ70" s="484"/>
      <c r="BR70" s="484"/>
      <c r="BS70" s="484"/>
      <c r="BT70" s="484"/>
      <c r="BU70" s="484"/>
      <c r="BV70" s="484"/>
      <c r="BW70" s="484"/>
      <c r="BX70" s="484"/>
      <c r="BY70" s="484"/>
      <c r="BZ70" s="484"/>
      <c r="CA70" s="484"/>
      <c r="CB70" s="484"/>
      <c r="CC70" s="484"/>
      <c r="CD70" s="484"/>
      <c r="CE70" s="484"/>
    </row>
    <row r="71" spans="1:83" ht="11.25">
      <c r="A71" s="435"/>
      <c r="B71" s="478"/>
      <c r="C71" s="475"/>
      <c r="D71" s="846"/>
      <c r="E71" s="533"/>
      <c r="F71" s="534"/>
      <c r="G71" s="534"/>
      <c r="H71" s="535"/>
      <c r="I71" s="535"/>
      <c r="J71" s="535"/>
      <c r="K71" s="535"/>
      <c r="L71" s="535"/>
      <c r="M71" s="535"/>
      <c r="N71" s="535"/>
      <c r="O71" s="535"/>
      <c r="P71" s="535"/>
      <c r="Q71" s="535"/>
      <c r="R71" s="536"/>
      <c r="S71" s="558"/>
      <c r="T71" s="484"/>
      <c r="U71" s="840"/>
      <c r="V71" s="840"/>
      <c r="W71" s="478"/>
      <c r="X71" s="478"/>
      <c r="Y71" s="478"/>
      <c r="Z71" s="478"/>
      <c r="AA71" s="484"/>
      <c r="AB71" s="478"/>
      <c r="AC71" s="838"/>
      <c r="AD71" s="468"/>
      <c r="AE71" s="478"/>
      <c r="AF71" s="478"/>
      <c r="AG71" s="484"/>
      <c r="AH71" s="484"/>
      <c r="AI71" s="484"/>
      <c r="AJ71" s="484"/>
      <c r="AK71" s="484"/>
      <c r="AL71" s="484"/>
      <c r="AM71" s="484"/>
      <c r="AN71" s="484"/>
      <c r="AO71" s="484"/>
      <c r="AP71" s="484"/>
      <c r="AQ71" s="484"/>
      <c r="AR71" s="484"/>
      <c r="AS71" s="484"/>
      <c r="AT71" s="484"/>
      <c r="AU71" s="484"/>
      <c r="AV71" s="484"/>
      <c r="AW71" s="484"/>
      <c r="AX71" s="484"/>
      <c r="AY71" s="484"/>
      <c r="AZ71" s="484"/>
      <c r="BA71" s="484"/>
      <c r="BB71" s="484"/>
      <c r="BC71" s="484"/>
      <c r="BD71" s="484"/>
      <c r="BE71" s="484"/>
      <c r="BF71" s="484"/>
      <c r="BG71" s="484"/>
      <c r="BH71" s="484"/>
      <c r="BI71" s="484"/>
      <c r="BJ71" s="484"/>
      <c r="BK71" s="484"/>
      <c r="BL71" s="484"/>
      <c r="BM71" s="484"/>
      <c r="BN71" s="484"/>
      <c r="BO71" s="484"/>
      <c r="BP71" s="484"/>
      <c r="BQ71" s="484"/>
      <c r="BR71" s="484"/>
      <c r="BS71" s="484"/>
      <c r="BT71" s="484"/>
      <c r="BU71" s="484"/>
      <c r="BV71" s="478"/>
      <c r="BW71" s="478"/>
      <c r="BX71" s="478"/>
      <c r="BY71" s="478"/>
      <c r="BZ71" s="478"/>
      <c r="CA71" s="478"/>
      <c r="CB71" s="478"/>
      <c r="CC71" s="478"/>
      <c r="CD71" s="478"/>
      <c r="CE71" s="478"/>
    </row>
    <row r="72" spans="1:83" s="610" customFormat="1" ht="5.25" hidden="1">
      <c r="A72" s="573"/>
      <c r="B72" s="484"/>
      <c r="C72" s="602"/>
      <c r="D72" s="846"/>
      <c r="E72" s="841"/>
      <c r="F72" s="841"/>
      <c r="G72" s="841"/>
      <c r="H72" s="841"/>
      <c r="I72" s="841"/>
      <c r="J72" s="841"/>
      <c r="K72" s="841"/>
      <c r="L72" s="841"/>
      <c r="M72" s="841"/>
      <c r="N72" s="841"/>
      <c r="O72" s="841"/>
      <c r="P72" s="841"/>
      <c r="Q72" s="587"/>
      <c r="R72" s="601"/>
      <c r="S72" s="586"/>
      <c r="T72" s="614" t="s">
        <v>367</v>
      </c>
      <c r="U72" s="840">
        <v>2</v>
      </c>
      <c r="V72" s="840" t="e">
        <f>INDEX(List01_flag_index_2,1,MATCH(A68,List01_NumberColumns,0))</f>
        <v>#N/A</v>
      </c>
      <c r="W72" s="484"/>
      <c r="X72" s="484"/>
      <c r="Y72" s="484"/>
      <c r="Z72" s="484"/>
      <c r="AA72" s="484"/>
      <c r="AB72" s="484"/>
      <c r="AC72" s="838"/>
      <c r="AD72" s="609"/>
      <c r="AE72" s="484"/>
      <c r="AF72" s="484"/>
      <c r="AG72" s="484"/>
      <c r="AH72" s="484"/>
      <c r="AI72" s="484"/>
      <c r="AJ72" s="484"/>
      <c r="AK72" s="484"/>
      <c r="AL72" s="484"/>
      <c r="AM72" s="484"/>
      <c r="AN72" s="484"/>
      <c r="AO72" s="484"/>
      <c r="AP72" s="484"/>
      <c r="AQ72" s="484"/>
      <c r="AR72" s="484"/>
      <c r="AS72" s="484"/>
      <c r="AT72" s="484"/>
      <c r="AU72" s="484"/>
      <c r="AV72" s="484"/>
      <c r="AW72" s="484"/>
      <c r="AX72" s="484"/>
      <c r="AY72" s="484"/>
      <c r="AZ72" s="484"/>
      <c r="BA72" s="484"/>
      <c r="BB72" s="484"/>
      <c r="BC72" s="484"/>
      <c r="BD72" s="484"/>
      <c r="BE72" s="484"/>
      <c r="BF72" s="484"/>
      <c r="BG72" s="484"/>
      <c r="BH72" s="484"/>
      <c r="BI72" s="484"/>
      <c r="BJ72" s="484"/>
      <c r="BK72" s="484"/>
      <c r="BL72" s="484"/>
      <c r="BM72" s="484"/>
      <c r="BN72" s="484"/>
      <c r="BO72" s="484"/>
      <c r="BP72" s="484"/>
      <c r="BQ72" s="484"/>
      <c r="BR72" s="484"/>
      <c r="BS72" s="484"/>
      <c r="BT72" s="484"/>
      <c r="BU72" s="484"/>
      <c r="BV72" s="484"/>
      <c r="BW72" s="484"/>
      <c r="BX72" s="484"/>
      <c r="BY72" s="484"/>
      <c r="BZ72" s="484"/>
      <c r="CA72" s="484"/>
      <c r="CB72" s="484"/>
      <c r="CC72" s="484"/>
      <c r="CD72" s="484"/>
      <c r="CE72" s="484"/>
    </row>
    <row r="73" spans="1:83" s="610" customFormat="1" ht="5.25" hidden="1">
      <c r="A73" s="573"/>
      <c r="B73" s="484"/>
      <c r="C73" s="484"/>
      <c r="D73" s="846"/>
      <c r="E73" s="532"/>
      <c r="F73" s="532"/>
      <c r="G73" s="532"/>
      <c r="H73" s="532"/>
      <c r="I73" s="532"/>
      <c r="J73" s="532"/>
      <c r="K73" s="532"/>
      <c r="L73" s="532"/>
      <c r="M73" s="532"/>
      <c r="N73" s="532"/>
      <c r="O73" s="532"/>
      <c r="P73" s="532"/>
      <c r="Q73" s="532"/>
      <c r="R73" s="532"/>
      <c r="S73" s="557"/>
      <c r="T73" s="484"/>
      <c r="U73" s="840"/>
      <c r="V73" s="840"/>
      <c r="W73" s="484"/>
      <c r="X73" s="484"/>
      <c r="Y73" s="484"/>
      <c r="Z73" s="484"/>
      <c r="AA73" s="484"/>
      <c r="AB73" s="484"/>
      <c r="AC73" s="838"/>
      <c r="AD73" s="609"/>
      <c r="AE73" s="484"/>
      <c r="AF73" s="484"/>
      <c r="AG73" s="484"/>
      <c r="AH73" s="484"/>
      <c r="AI73" s="484"/>
      <c r="AJ73" s="484"/>
      <c r="AK73" s="484"/>
      <c r="AL73" s="484"/>
      <c r="AM73" s="484"/>
      <c r="AN73" s="484"/>
      <c r="AO73" s="484"/>
      <c r="AP73" s="484"/>
      <c r="AQ73" s="484"/>
      <c r="AR73" s="484"/>
      <c r="AS73" s="484"/>
      <c r="AT73" s="484"/>
      <c r="AU73" s="484"/>
      <c r="AV73" s="484"/>
      <c r="AW73" s="484"/>
      <c r="AX73" s="484"/>
      <c r="AY73" s="484"/>
      <c r="AZ73" s="484"/>
      <c r="BA73" s="484"/>
      <c r="BB73" s="484"/>
      <c r="BC73" s="484"/>
      <c r="BD73" s="484"/>
      <c r="BE73" s="484"/>
      <c r="BF73" s="484"/>
      <c r="BG73" s="484"/>
      <c r="BH73" s="484"/>
      <c r="BI73" s="484"/>
      <c r="BJ73" s="484"/>
      <c r="BK73" s="484"/>
      <c r="BL73" s="484"/>
      <c r="BM73" s="484"/>
      <c r="BN73" s="484"/>
      <c r="BO73" s="484"/>
      <c r="BP73" s="484"/>
      <c r="BQ73" s="484"/>
      <c r="BR73" s="484"/>
      <c r="BS73" s="484"/>
      <c r="BT73" s="484"/>
      <c r="BU73" s="484"/>
      <c r="BV73" s="484"/>
      <c r="BW73" s="484"/>
      <c r="BX73" s="484"/>
      <c r="BY73" s="484"/>
      <c r="BZ73" s="484"/>
      <c r="CA73" s="484"/>
      <c r="CB73" s="484"/>
      <c r="CC73" s="484"/>
      <c r="CD73" s="484"/>
      <c r="CE73" s="484"/>
    </row>
    <row r="74" spans="1:83" s="610" customFormat="1" ht="5.25" hidden="1">
      <c r="A74" s="573"/>
      <c r="B74" s="484"/>
      <c r="C74" s="602"/>
      <c r="D74" s="846"/>
      <c r="E74" s="650"/>
      <c r="F74" s="646"/>
      <c r="G74" s="646"/>
      <c r="H74" s="645"/>
      <c r="I74" s="645"/>
      <c r="J74" s="645"/>
      <c r="K74" s="645"/>
      <c r="L74" s="645"/>
      <c r="M74" s="645"/>
      <c r="N74" s="645"/>
      <c r="O74" s="645"/>
      <c r="P74" s="645"/>
      <c r="Q74" s="645"/>
      <c r="R74" s="647"/>
      <c r="S74" s="648"/>
      <c r="T74" s="484"/>
      <c r="U74" s="840"/>
      <c r="V74" s="840"/>
      <c r="W74" s="484"/>
      <c r="X74" s="484"/>
      <c r="Y74" s="484"/>
      <c r="Z74" s="484"/>
      <c r="AA74" s="484"/>
      <c r="AB74" s="484"/>
      <c r="AC74" s="838"/>
      <c r="AD74" s="609"/>
      <c r="AE74" s="484"/>
      <c r="AF74" s="484"/>
      <c r="AG74" s="484"/>
      <c r="AH74" s="484"/>
      <c r="AI74" s="484"/>
      <c r="AJ74" s="484"/>
      <c r="AK74" s="484"/>
      <c r="AL74" s="484"/>
      <c r="AM74" s="484"/>
      <c r="AN74" s="484"/>
      <c r="AO74" s="484"/>
      <c r="AP74" s="484"/>
      <c r="AQ74" s="484"/>
      <c r="AR74" s="484"/>
      <c r="AS74" s="484"/>
      <c r="AT74" s="484"/>
      <c r="AU74" s="484"/>
      <c r="AV74" s="484"/>
      <c r="AW74" s="484"/>
      <c r="AX74" s="484"/>
      <c r="AY74" s="484"/>
      <c r="AZ74" s="484"/>
      <c r="BA74" s="484"/>
      <c r="BB74" s="484"/>
      <c r="BC74" s="484"/>
      <c r="BD74" s="484"/>
      <c r="BE74" s="484"/>
      <c r="BF74" s="484"/>
      <c r="BG74" s="484"/>
      <c r="BH74" s="484"/>
      <c r="BI74" s="484"/>
      <c r="BJ74" s="484"/>
      <c r="BK74" s="484"/>
      <c r="BL74" s="484"/>
      <c r="BM74" s="484"/>
      <c r="BN74" s="484"/>
      <c r="BO74" s="484"/>
      <c r="BP74" s="484"/>
      <c r="BQ74" s="484"/>
      <c r="BR74" s="484"/>
      <c r="BS74" s="484"/>
      <c r="BT74" s="484"/>
      <c r="BU74" s="484"/>
      <c r="BV74" s="484"/>
      <c r="BW74" s="484"/>
      <c r="BX74" s="484"/>
      <c r="BY74" s="484"/>
      <c r="BZ74" s="484"/>
      <c r="CA74" s="484"/>
      <c r="CB74" s="484"/>
      <c r="CC74" s="484"/>
      <c r="CD74" s="484"/>
      <c r="CE74" s="484"/>
    </row>
    <row r="75" spans="1:83" ht="11.25">
      <c r="D75" s="603"/>
      <c r="T75" s="260"/>
      <c r="U75" s="260"/>
      <c r="V75" s="260"/>
    </row>
    <row r="76" spans="1:83" ht="11.25">
      <c r="A76" s="463" t="s">
        <v>452</v>
      </c>
      <c r="B76" s="463"/>
      <c r="C76" s="463"/>
      <c r="D76" s="463"/>
      <c r="E76" s="463"/>
      <c r="F76" s="463"/>
      <c r="G76" s="463"/>
      <c r="H76" s="463"/>
      <c r="I76" s="463"/>
      <c r="J76" s="463"/>
      <c r="K76" s="463"/>
      <c r="L76" s="463"/>
      <c r="M76" s="463"/>
      <c r="N76" s="463"/>
      <c r="O76" s="463"/>
      <c r="P76" s="463"/>
      <c r="Q76" s="463"/>
      <c r="R76" s="463"/>
      <c r="S76" s="463"/>
      <c r="T76" s="465"/>
      <c r="U76" s="465"/>
      <c r="V76" s="465"/>
      <c r="W76" s="463"/>
      <c r="X76" s="463"/>
      <c r="Y76" s="464"/>
      <c r="Z76" s="464"/>
      <c r="AA76" s="465"/>
      <c r="AB76" s="465"/>
      <c r="AC76" s="465"/>
      <c r="AD76" s="465"/>
      <c r="AE76" s="465"/>
      <c r="AF76" s="465"/>
      <c r="AG76" s="465"/>
      <c r="AH76" s="465"/>
      <c r="AI76" s="465"/>
      <c r="AJ76" s="465"/>
      <c r="AK76" s="465"/>
      <c r="AL76" s="465"/>
      <c r="AM76" s="465"/>
      <c r="AN76" s="465"/>
      <c r="AO76" s="465"/>
      <c r="AP76" s="465"/>
      <c r="AQ76" s="465"/>
      <c r="AR76" s="465"/>
      <c r="AS76" s="465"/>
      <c r="AT76" s="465"/>
      <c r="AU76" s="465"/>
      <c r="AV76" s="465"/>
      <c r="AW76" s="465"/>
      <c r="AX76" s="465"/>
      <c r="AY76" s="465"/>
      <c r="AZ76" s="465"/>
      <c r="BA76" s="465"/>
      <c r="BB76" s="465"/>
      <c r="BC76" s="465"/>
      <c r="BD76" s="465"/>
      <c r="BE76" s="465"/>
      <c r="BF76" s="465"/>
      <c r="BG76" s="465"/>
      <c r="BH76" s="465"/>
      <c r="BI76" s="465"/>
      <c r="BJ76" s="465"/>
      <c r="BK76" s="465"/>
      <c r="BL76" s="465"/>
      <c r="BM76" s="465"/>
      <c r="BN76" s="465"/>
      <c r="BO76" s="465"/>
      <c r="BP76" s="465"/>
      <c r="BQ76" s="465"/>
      <c r="BR76" s="465"/>
      <c r="BS76" s="465"/>
      <c r="BT76" s="465"/>
      <c r="BU76" s="465"/>
      <c r="BV76" s="464"/>
      <c r="BW76" s="464"/>
      <c r="BX76" s="464"/>
      <c r="BY76" s="464"/>
      <c r="BZ76" s="464"/>
      <c r="CA76" s="464"/>
      <c r="CB76" s="464"/>
      <c r="CC76" s="464"/>
      <c r="CD76" s="464"/>
      <c r="CE76" s="464"/>
    </row>
    <row r="77" spans="1:83" ht="11.25">
      <c r="T77" s="260"/>
      <c r="U77" s="260"/>
      <c r="V77" s="260"/>
    </row>
    <row r="78" spans="1:83">
      <c r="A78" s="529"/>
      <c r="B78" s="462"/>
      <c r="C78" s="462"/>
      <c r="D78" s="846" t="s">
        <v>26</v>
      </c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913"/>
      <c r="S78" s="555"/>
      <c r="T78" s="472"/>
      <c r="U78" s="472"/>
      <c r="V78" s="472"/>
      <c r="W78" s="471"/>
      <c r="X78" s="471"/>
      <c r="Y78" s="471"/>
      <c r="Z78" s="471"/>
      <c r="AA78" s="466"/>
      <c r="AB78" s="467"/>
      <c r="AC78" s="838"/>
      <c r="AD78" s="468"/>
      <c r="AE78" s="469" t="s">
        <v>141</v>
      </c>
      <c r="AF78" s="469"/>
      <c r="AG78" s="470" t="s">
        <v>453</v>
      </c>
      <c r="AH78" s="473">
        <v>3</v>
      </c>
      <c r="AI78" s="472"/>
      <c r="AJ78" s="472"/>
      <c r="AK78" s="472"/>
      <c r="AL78" s="472"/>
      <c r="AM78" s="472"/>
      <c r="AN78" s="472"/>
      <c r="AO78" s="472"/>
      <c r="AP78" s="472"/>
      <c r="AQ78" s="472"/>
      <c r="AR78" s="472"/>
      <c r="AS78" s="472"/>
      <c r="AT78" s="472"/>
      <c r="AU78" s="472"/>
      <c r="AV78" s="472"/>
      <c r="AW78" s="472"/>
      <c r="AX78" s="472"/>
      <c r="AY78" s="472"/>
      <c r="AZ78" s="472"/>
      <c r="BA78" s="472"/>
      <c r="BB78" s="472"/>
      <c r="BC78" s="472"/>
      <c r="BD78" s="472"/>
      <c r="BE78" s="472"/>
      <c r="BF78" s="472"/>
      <c r="BG78" s="472"/>
      <c r="BH78" s="472"/>
      <c r="BI78" s="472"/>
      <c r="BJ78" s="472"/>
      <c r="BK78" s="472"/>
      <c r="BL78" s="472"/>
      <c r="BM78" s="472"/>
      <c r="BN78" s="472"/>
      <c r="BO78" s="472"/>
      <c r="BP78" s="472"/>
      <c r="BQ78" s="472"/>
      <c r="BR78" s="472"/>
      <c r="BS78" s="472"/>
      <c r="BT78" s="472"/>
      <c r="BU78" s="472"/>
      <c r="BV78" s="471"/>
      <c r="BW78" s="471"/>
      <c r="BX78" s="471"/>
      <c r="BY78" s="471"/>
      <c r="BZ78" s="471"/>
      <c r="CA78" s="471"/>
      <c r="CB78" s="471"/>
      <c r="CC78" s="471"/>
      <c r="CD78" s="471"/>
      <c r="CE78" s="471"/>
    </row>
    <row r="79" spans="1:83" ht="22.5" customHeight="1">
      <c r="A79" s="435"/>
      <c r="B79" s="478"/>
      <c r="C79" s="475"/>
      <c r="D79" s="846"/>
      <c r="E79" s="605"/>
      <c r="F79" s="527">
        <v>1</v>
      </c>
      <c r="G79" s="914" t="s">
        <v>457</v>
      </c>
      <c r="H79" s="914"/>
      <c r="I79" s="914"/>
      <c r="J79" s="914"/>
      <c r="K79" s="914"/>
      <c r="L79" s="914"/>
      <c r="M79" s="914"/>
      <c r="N79" s="914"/>
      <c r="O79" s="914"/>
      <c r="P79" s="914"/>
      <c r="Q79" s="8">
        <f>SUMIF(T80:T85,"i",Q80:Q85)</f>
        <v>0</v>
      </c>
      <c r="R79" s="537"/>
      <c r="S79" s="556" t="s">
        <v>458</v>
      </c>
      <c r="T79" s="260" t="s">
        <v>367</v>
      </c>
      <c r="U79" s="840">
        <v>1</v>
      </c>
      <c r="V79" s="898" t="e">
        <f>INDEX(List01_flag_index_1,1,MATCH(A78,List01_NumberColumns,0))</f>
        <v>#N/A</v>
      </c>
      <c r="W79" s="478"/>
      <c r="X79" s="478"/>
      <c r="Y79" s="478"/>
      <c r="Z79" s="478"/>
      <c r="AA79" s="484"/>
      <c r="AB79" s="478"/>
      <c r="AC79" s="838"/>
      <c r="AD79" s="468"/>
      <c r="AE79" s="478"/>
      <c r="AF79" s="478"/>
      <c r="AG79" s="484"/>
      <c r="AH79" s="484"/>
      <c r="AI79" s="484"/>
      <c r="AJ79" s="484"/>
      <c r="AK79" s="484"/>
      <c r="AL79" s="484"/>
      <c r="AM79" s="484"/>
      <c r="AN79" s="484"/>
      <c r="AO79" s="484"/>
      <c r="AP79" s="484"/>
      <c r="AQ79" s="484"/>
      <c r="AR79" s="484"/>
      <c r="AS79" s="484"/>
      <c r="AT79" s="484"/>
      <c r="AU79" s="484"/>
      <c r="AV79" s="484"/>
      <c r="AW79" s="484"/>
      <c r="AX79" s="484"/>
      <c r="AY79" s="484"/>
      <c r="AZ79" s="484"/>
      <c r="BA79" s="484"/>
      <c r="BB79" s="484"/>
      <c r="BC79" s="484"/>
      <c r="BD79" s="484"/>
      <c r="BE79" s="484"/>
      <c r="BF79" s="484"/>
      <c r="BG79" s="484"/>
      <c r="BH79" s="484"/>
      <c r="BI79" s="484"/>
      <c r="BJ79" s="484"/>
      <c r="BK79" s="484"/>
      <c r="BL79" s="484"/>
      <c r="BM79" s="484"/>
      <c r="BN79" s="484"/>
      <c r="BO79" s="484"/>
      <c r="BP79" s="484"/>
      <c r="BQ79" s="484"/>
      <c r="BR79" s="484"/>
      <c r="BS79" s="484"/>
      <c r="BT79" s="484"/>
      <c r="BU79" s="484"/>
      <c r="BV79" s="478"/>
      <c r="BW79" s="478"/>
      <c r="BX79" s="478"/>
      <c r="BY79" s="478"/>
      <c r="BZ79" s="478"/>
      <c r="CA79" s="478"/>
      <c r="CB79" s="478"/>
      <c r="CC79" s="478"/>
      <c r="CD79" s="478"/>
      <c r="CE79" s="478"/>
    </row>
    <row r="80" spans="1:83" ht="11.25" hidden="1" customHeight="1">
      <c r="A80" s="531"/>
      <c r="B80" s="484"/>
      <c r="C80" s="484"/>
      <c r="D80" s="846"/>
      <c r="E80" s="604"/>
      <c r="F80" s="532">
        <v>0</v>
      </c>
      <c r="G80" s="532"/>
      <c r="H80" s="538"/>
      <c r="I80" s="532"/>
      <c r="J80" s="532"/>
      <c r="K80" s="532"/>
      <c r="L80" s="532"/>
      <c r="M80" s="532"/>
      <c r="N80" s="532"/>
      <c r="O80" s="532"/>
      <c r="P80" s="532"/>
      <c r="Q80" s="532"/>
      <c r="R80" s="532"/>
      <c r="S80" s="557"/>
      <c r="T80" s="484"/>
      <c r="U80" s="840"/>
      <c r="V80" s="898"/>
      <c r="W80" s="484"/>
      <c r="X80" s="484"/>
      <c r="Y80" s="484"/>
      <c r="Z80" s="484"/>
      <c r="AA80" s="484"/>
      <c r="AB80" s="478"/>
      <c r="AC80" s="838"/>
      <c r="AD80" s="468"/>
      <c r="AE80" s="478"/>
      <c r="AF80" s="478"/>
      <c r="AG80" s="484"/>
      <c r="AH80" s="484"/>
      <c r="AI80" s="484"/>
      <c r="AJ80" s="484"/>
      <c r="AK80" s="484"/>
      <c r="AL80" s="484"/>
      <c r="AM80" s="484"/>
      <c r="AN80" s="484"/>
      <c r="AO80" s="484"/>
      <c r="AP80" s="484"/>
      <c r="AQ80" s="484"/>
      <c r="AR80" s="484"/>
      <c r="AS80" s="484"/>
      <c r="AT80" s="484"/>
      <c r="AU80" s="484"/>
      <c r="AV80" s="484"/>
      <c r="AW80" s="484"/>
      <c r="AX80" s="484"/>
      <c r="AY80" s="484"/>
      <c r="AZ80" s="484"/>
      <c r="BA80" s="484"/>
      <c r="BB80" s="484"/>
      <c r="BC80" s="484"/>
      <c r="BD80" s="484"/>
      <c r="BE80" s="484"/>
      <c r="BF80" s="484"/>
      <c r="BG80" s="484"/>
      <c r="BH80" s="484"/>
      <c r="BI80" s="484"/>
      <c r="BJ80" s="484"/>
      <c r="BK80" s="484"/>
      <c r="BL80" s="484"/>
      <c r="BM80" s="484"/>
      <c r="BN80" s="484"/>
      <c r="BO80" s="484"/>
      <c r="BP80" s="484"/>
      <c r="BQ80" s="484"/>
      <c r="BR80" s="484"/>
      <c r="BS80" s="484"/>
      <c r="BT80" s="484"/>
      <c r="BU80" s="484"/>
      <c r="BV80" s="484"/>
      <c r="BW80" s="484"/>
      <c r="BX80" s="484"/>
      <c r="BY80" s="484"/>
      <c r="BZ80" s="484"/>
      <c r="CA80" s="484"/>
      <c r="CB80" s="484"/>
      <c r="CC80" s="484"/>
      <c r="CD80" s="484"/>
      <c r="CE80" s="484"/>
    </row>
    <row r="81" spans="1:83" ht="22.5">
      <c r="A81" s="435"/>
      <c r="B81" s="478"/>
      <c r="C81" s="475"/>
      <c r="D81" s="846"/>
      <c r="E81" s="900"/>
      <c r="F81" s="846" t="s">
        <v>461</v>
      </c>
      <c r="G81" s="901"/>
      <c r="H81" s="324"/>
      <c r="I81" s="551" t="s">
        <v>26</v>
      </c>
      <c r="J81" s="539" t="s">
        <v>462</v>
      </c>
      <c r="K81" s="461" t="s">
        <v>416</v>
      </c>
      <c r="L81" s="910" t="s">
        <v>416</v>
      </c>
      <c r="M81" s="911"/>
      <c r="N81" s="461" t="s">
        <v>416</v>
      </c>
      <c r="O81" s="461" t="s">
        <v>416</v>
      </c>
      <c r="P81" s="461" t="s">
        <v>416</v>
      </c>
      <c r="Q81" s="540">
        <f>SUM(Q82:Q84)</f>
        <v>0</v>
      </c>
      <c r="R81" s="540">
        <f>nerr(Q81/List01_costs_OPS)*100</f>
        <v>0</v>
      </c>
      <c r="S81" s="903" t="s">
        <v>779</v>
      </c>
      <c r="T81" s="260" t="s">
        <v>367</v>
      </c>
      <c r="U81" s="840"/>
      <c r="V81" s="898"/>
      <c r="AC81" s="838"/>
    </row>
    <row r="82" spans="1:83" ht="11.25">
      <c r="A82" s="435"/>
      <c r="B82" s="478"/>
      <c r="C82" s="475"/>
      <c r="D82" s="846"/>
      <c r="E82" s="900"/>
      <c r="F82" s="846"/>
      <c r="G82" s="901"/>
      <c r="H82" s="771"/>
      <c r="I82" s="904" t="s">
        <v>461</v>
      </c>
      <c r="J82" s="895"/>
      <c r="K82" s="896"/>
      <c r="L82" s="553"/>
      <c r="M82" s="554" t="s">
        <v>26</v>
      </c>
      <c r="N82" s="541"/>
      <c r="O82" s="542"/>
      <c r="P82" s="550"/>
      <c r="Q82" s="542"/>
      <c r="R82" s="543">
        <f>nerr(costs_OPS/List01_costs_OPS)*100</f>
        <v>0</v>
      </c>
      <c r="S82" s="903"/>
      <c r="T82" s="260"/>
      <c r="U82" s="840"/>
      <c r="V82" s="898"/>
      <c r="AC82" s="838"/>
    </row>
    <row r="83" spans="1:83" ht="11.25">
      <c r="A83" s="435"/>
      <c r="B83" s="478"/>
      <c r="C83" s="475"/>
      <c r="D83" s="846"/>
      <c r="E83" s="900"/>
      <c r="F83" s="846"/>
      <c r="G83" s="901"/>
      <c r="H83" s="771"/>
      <c r="I83" s="904"/>
      <c r="J83" s="895"/>
      <c r="K83" s="897"/>
      <c r="L83" s="552"/>
      <c r="M83" s="544"/>
      <c r="N83" s="545" t="s">
        <v>455</v>
      </c>
      <c r="O83" s="545"/>
      <c r="P83" s="545"/>
      <c r="Q83" s="545"/>
      <c r="R83" s="546"/>
      <c r="S83" s="903"/>
      <c r="T83" s="260"/>
      <c r="U83" s="840"/>
      <c r="V83" s="898"/>
      <c r="AC83" s="838"/>
    </row>
    <row r="84" spans="1:83" ht="11.25">
      <c r="A84" s="435"/>
      <c r="B84" s="478"/>
      <c r="C84" s="475"/>
      <c r="D84" s="846"/>
      <c r="E84" s="900"/>
      <c r="F84" s="846"/>
      <c r="G84" s="902"/>
      <c r="H84" s="552"/>
      <c r="I84" s="544"/>
      <c r="J84" s="545" t="s">
        <v>456</v>
      </c>
      <c r="K84" s="545"/>
      <c r="L84" s="545"/>
      <c r="M84" s="545"/>
      <c r="N84" s="545"/>
      <c r="O84" s="545"/>
      <c r="P84" s="545"/>
      <c r="Q84" s="545"/>
      <c r="R84" s="546"/>
      <c r="S84" s="903"/>
      <c r="T84" s="260"/>
      <c r="U84" s="840"/>
      <c r="V84" s="898"/>
      <c r="AC84" s="838"/>
    </row>
    <row r="85" spans="1:83" ht="22.5">
      <c r="A85" s="435"/>
      <c r="B85" s="478"/>
      <c r="C85" s="475"/>
      <c r="D85" s="846"/>
      <c r="E85" s="535"/>
      <c r="F85" s="534"/>
      <c r="G85" s="534" t="s">
        <v>454</v>
      </c>
      <c r="H85" s="535"/>
      <c r="I85" s="535"/>
      <c r="J85" s="535"/>
      <c r="K85" s="535"/>
      <c r="L85" s="535"/>
      <c r="M85" s="535"/>
      <c r="N85" s="535"/>
      <c r="O85" s="535"/>
      <c r="P85" s="535"/>
      <c r="Q85" s="535"/>
      <c r="R85" s="536"/>
      <c r="S85" s="649" t="s">
        <v>688</v>
      </c>
      <c r="T85" s="484"/>
      <c r="U85" s="840"/>
      <c r="V85" s="898"/>
      <c r="W85" s="478"/>
      <c r="X85" s="478"/>
      <c r="Y85" s="478"/>
      <c r="Z85" s="478"/>
      <c r="AA85" s="484"/>
      <c r="AB85" s="478"/>
      <c r="AC85" s="838"/>
      <c r="AD85" s="468"/>
      <c r="AE85" s="478"/>
      <c r="AF85" s="478"/>
      <c r="AG85" s="484"/>
      <c r="AH85" s="484"/>
      <c r="AI85" s="484"/>
      <c r="AJ85" s="484"/>
      <c r="AK85" s="484"/>
      <c r="AL85" s="484"/>
      <c r="AM85" s="484"/>
      <c r="AN85" s="484"/>
      <c r="AO85" s="484"/>
      <c r="AP85" s="484"/>
      <c r="AQ85" s="484"/>
      <c r="AR85" s="484"/>
      <c r="AS85" s="484"/>
      <c r="AT85" s="484"/>
      <c r="AU85" s="484"/>
      <c r="AV85" s="484"/>
      <c r="AW85" s="484"/>
      <c r="AX85" s="484"/>
      <c r="AY85" s="484"/>
      <c r="AZ85" s="484"/>
      <c r="BA85" s="484"/>
      <c r="BB85" s="484"/>
      <c r="BC85" s="484"/>
      <c r="BD85" s="484"/>
      <c r="BE85" s="484"/>
      <c r="BF85" s="484"/>
      <c r="BG85" s="484"/>
      <c r="BH85" s="484"/>
      <c r="BI85" s="484"/>
      <c r="BJ85" s="484"/>
      <c r="BK85" s="484"/>
      <c r="BL85" s="484"/>
      <c r="BM85" s="484"/>
      <c r="BN85" s="484"/>
      <c r="BO85" s="484"/>
      <c r="BP85" s="484"/>
      <c r="BQ85" s="484"/>
      <c r="BR85" s="484"/>
      <c r="BS85" s="484"/>
      <c r="BT85" s="484"/>
      <c r="BU85" s="484"/>
      <c r="BV85" s="478"/>
      <c r="BW85" s="478"/>
      <c r="BX85" s="478"/>
      <c r="BY85" s="478"/>
      <c r="BZ85" s="478"/>
      <c r="CA85" s="478"/>
      <c r="CB85" s="478"/>
      <c r="CC85" s="478"/>
      <c r="CD85" s="478"/>
      <c r="CE85" s="478"/>
    </row>
    <row r="86" spans="1:83" s="610" customFormat="1" ht="0.95" customHeight="1">
      <c r="A86" s="573"/>
      <c r="B86" s="484"/>
      <c r="C86" s="602"/>
      <c r="D86" s="846"/>
      <c r="E86" s="680"/>
      <c r="F86" s="679"/>
      <c r="G86" s="894"/>
      <c r="H86" s="894"/>
      <c r="I86" s="894"/>
      <c r="J86" s="894"/>
      <c r="K86" s="894"/>
      <c r="L86" s="894"/>
      <c r="M86" s="894"/>
      <c r="N86" s="894"/>
      <c r="O86" s="894"/>
      <c r="P86" s="894"/>
      <c r="Q86" s="681"/>
      <c r="R86" s="682"/>
      <c r="S86" s="683"/>
      <c r="T86" s="614" t="s">
        <v>367</v>
      </c>
      <c r="U86" s="840">
        <v>2</v>
      </c>
      <c r="V86" s="898" t="e">
        <f>INDEX(List01_flag_index_2,1,MATCH(A78,List01_NumberColumns,0))</f>
        <v>#N/A</v>
      </c>
      <c r="W86" s="484"/>
      <c r="X86" s="484"/>
      <c r="Y86" s="484"/>
      <c r="Z86" s="484"/>
      <c r="AA86" s="484"/>
      <c r="AB86" s="484"/>
      <c r="AC86" s="838"/>
      <c r="AD86" s="609"/>
      <c r="AE86" s="484"/>
      <c r="AF86" s="484"/>
      <c r="AG86" s="484"/>
      <c r="AH86" s="484"/>
      <c r="AI86" s="484"/>
      <c r="AJ86" s="484"/>
      <c r="AK86" s="484"/>
      <c r="AL86" s="484"/>
      <c r="AM86" s="484"/>
      <c r="AN86" s="484"/>
      <c r="AO86" s="484"/>
      <c r="AP86" s="484"/>
      <c r="AQ86" s="484"/>
      <c r="AR86" s="484"/>
      <c r="AS86" s="484"/>
      <c r="AT86" s="484"/>
      <c r="AU86" s="484"/>
      <c r="AV86" s="484"/>
      <c r="AW86" s="484"/>
      <c r="AX86" s="484"/>
      <c r="AY86" s="484"/>
      <c r="AZ86" s="484"/>
      <c r="BA86" s="484"/>
      <c r="BB86" s="484"/>
      <c r="BC86" s="484"/>
      <c r="BD86" s="484"/>
      <c r="BE86" s="484"/>
      <c r="BF86" s="484"/>
      <c r="BG86" s="484"/>
      <c r="BH86" s="484"/>
      <c r="BI86" s="484"/>
      <c r="BJ86" s="484"/>
      <c r="BK86" s="484"/>
      <c r="BL86" s="484"/>
      <c r="BM86" s="484"/>
      <c r="BN86" s="484"/>
      <c r="BO86" s="484"/>
      <c r="BP86" s="484"/>
      <c r="BQ86" s="484"/>
      <c r="BR86" s="484"/>
      <c r="BS86" s="484"/>
      <c r="BT86" s="484"/>
      <c r="BU86" s="484"/>
      <c r="BV86" s="484"/>
      <c r="BW86" s="484"/>
      <c r="BX86" s="484"/>
      <c r="BY86" s="484"/>
      <c r="BZ86" s="484"/>
      <c r="CA86" s="484"/>
      <c r="CB86" s="484"/>
      <c r="CC86" s="484"/>
      <c r="CD86" s="484"/>
      <c r="CE86" s="484"/>
    </row>
    <row r="87" spans="1:83" s="610" customFormat="1" ht="0.95" customHeight="1">
      <c r="A87" s="573"/>
      <c r="B87" s="484"/>
      <c r="C87" s="484"/>
      <c r="D87" s="846"/>
      <c r="E87" s="684"/>
      <c r="F87" s="685"/>
      <c r="G87" s="685"/>
      <c r="H87" s="685"/>
      <c r="I87" s="685"/>
      <c r="J87" s="685"/>
      <c r="K87" s="685"/>
      <c r="L87" s="685"/>
      <c r="M87" s="685"/>
      <c r="N87" s="685"/>
      <c r="O87" s="685"/>
      <c r="P87" s="685"/>
      <c r="Q87" s="685"/>
      <c r="R87" s="685"/>
      <c r="S87" s="686"/>
      <c r="T87" s="484"/>
      <c r="U87" s="840"/>
      <c r="V87" s="898"/>
      <c r="W87" s="484"/>
      <c r="X87" s="484"/>
      <c r="Y87" s="484"/>
      <c r="Z87" s="484"/>
      <c r="AA87" s="484"/>
      <c r="AB87" s="484"/>
      <c r="AC87" s="838"/>
      <c r="AD87" s="609"/>
      <c r="AE87" s="484"/>
      <c r="AF87" s="484"/>
      <c r="AG87" s="484"/>
      <c r="AH87" s="484"/>
      <c r="AI87" s="484"/>
      <c r="AJ87" s="484"/>
      <c r="AK87" s="484"/>
      <c r="AL87" s="484"/>
      <c r="AM87" s="484"/>
      <c r="AN87" s="484"/>
      <c r="AO87" s="484"/>
      <c r="AP87" s="484"/>
      <c r="AQ87" s="484"/>
      <c r="AR87" s="484"/>
      <c r="AS87" s="484"/>
      <c r="AT87" s="484"/>
      <c r="AU87" s="484"/>
      <c r="AV87" s="484"/>
      <c r="AW87" s="484"/>
      <c r="AX87" s="484"/>
      <c r="AY87" s="484"/>
      <c r="AZ87" s="484"/>
      <c r="BA87" s="484"/>
      <c r="BB87" s="484"/>
      <c r="BC87" s="484"/>
      <c r="BD87" s="484"/>
      <c r="BE87" s="484"/>
      <c r="BF87" s="484"/>
      <c r="BG87" s="484"/>
      <c r="BH87" s="484"/>
      <c r="BI87" s="484"/>
      <c r="BJ87" s="484"/>
      <c r="BK87" s="484"/>
      <c r="BL87" s="484"/>
      <c r="BM87" s="484"/>
      <c r="BN87" s="484"/>
      <c r="BO87" s="484"/>
      <c r="BP87" s="484"/>
      <c r="BQ87" s="484"/>
      <c r="BR87" s="484"/>
      <c r="BS87" s="484"/>
      <c r="BT87" s="484"/>
      <c r="BU87" s="484"/>
      <c r="BV87" s="484"/>
      <c r="BW87" s="484"/>
      <c r="BX87" s="484"/>
      <c r="BY87" s="484"/>
      <c r="BZ87" s="484"/>
      <c r="CA87" s="484"/>
      <c r="CB87" s="484"/>
      <c r="CC87" s="484"/>
      <c r="CD87" s="484"/>
      <c r="CE87" s="484"/>
    </row>
    <row r="88" spans="1:83" s="610" customFormat="1" ht="0.95" customHeight="1">
      <c r="A88" s="573"/>
      <c r="B88" s="484"/>
      <c r="C88" s="602"/>
      <c r="D88" s="846"/>
      <c r="E88" s="905"/>
      <c r="F88" s="906"/>
      <c r="G88" s="906"/>
      <c r="H88" s="393"/>
      <c r="I88" s="687"/>
      <c r="J88" s="688"/>
      <c r="K88" s="689"/>
      <c r="L88" s="912"/>
      <c r="M88" s="912"/>
      <c r="N88" s="689"/>
      <c r="O88" s="689"/>
      <c r="P88" s="689"/>
      <c r="Q88" s="690"/>
      <c r="R88" s="690"/>
      <c r="S88" s="907"/>
      <c r="T88" s="614" t="s">
        <v>367</v>
      </c>
      <c r="U88" s="840"/>
      <c r="V88" s="898"/>
      <c r="AC88" s="838"/>
    </row>
    <row r="89" spans="1:83" s="610" customFormat="1" ht="0.95" customHeight="1">
      <c r="A89" s="573"/>
      <c r="B89" s="484"/>
      <c r="C89" s="602"/>
      <c r="D89" s="846"/>
      <c r="E89" s="905"/>
      <c r="F89" s="906"/>
      <c r="G89" s="906"/>
      <c r="H89" s="899"/>
      <c r="I89" s="906"/>
      <c r="J89" s="908"/>
      <c r="K89" s="909"/>
      <c r="L89" s="691"/>
      <c r="M89" s="687"/>
      <c r="N89" s="692"/>
      <c r="O89" s="690"/>
      <c r="P89" s="687"/>
      <c r="Q89" s="690"/>
      <c r="R89" s="693"/>
      <c r="S89" s="907"/>
      <c r="T89" s="614"/>
      <c r="U89" s="840"/>
      <c r="V89" s="898"/>
      <c r="AC89" s="838"/>
    </row>
    <row r="90" spans="1:83" s="610" customFormat="1" ht="0.95" customHeight="1">
      <c r="A90" s="573"/>
      <c r="B90" s="484"/>
      <c r="C90" s="602"/>
      <c r="D90" s="846"/>
      <c r="E90" s="905"/>
      <c r="F90" s="906"/>
      <c r="G90" s="906"/>
      <c r="H90" s="899"/>
      <c r="I90" s="906"/>
      <c r="J90" s="908"/>
      <c r="K90" s="909"/>
      <c r="L90" s="689"/>
      <c r="M90" s="689"/>
      <c r="N90" s="694"/>
      <c r="O90" s="694"/>
      <c r="P90" s="694"/>
      <c r="Q90" s="694"/>
      <c r="R90" s="695"/>
      <c r="S90" s="907"/>
      <c r="T90" s="614"/>
      <c r="U90" s="840"/>
      <c r="V90" s="898"/>
      <c r="AC90" s="838"/>
    </row>
    <row r="91" spans="1:83" s="610" customFormat="1" ht="0.95" customHeight="1">
      <c r="A91" s="573"/>
      <c r="B91" s="484"/>
      <c r="C91" s="602"/>
      <c r="D91" s="846"/>
      <c r="E91" s="905"/>
      <c r="F91" s="906"/>
      <c r="G91" s="906"/>
      <c r="H91" s="689"/>
      <c r="I91" s="689"/>
      <c r="J91" s="694"/>
      <c r="K91" s="694"/>
      <c r="L91" s="694"/>
      <c r="M91" s="694"/>
      <c r="N91" s="694"/>
      <c r="O91" s="694"/>
      <c r="P91" s="694"/>
      <c r="Q91" s="694"/>
      <c r="R91" s="695"/>
      <c r="S91" s="907"/>
      <c r="T91" s="614"/>
      <c r="U91" s="840"/>
      <c r="V91" s="898"/>
      <c r="AC91" s="838"/>
    </row>
    <row r="92" spans="1:83" s="610" customFormat="1" ht="0.95" customHeight="1">
      <c r="A92" s="573"/>
      <c r="B92" s="484"/>
      <c r="C92" s="602"/>
      <c r="D92" s="846"/>
      <c r="E92" s="696"/>
      <c r="F92" s="697"/>
      <c r="G92" s="697"/>
      <c r="H92" s="698"/>
      <c r="I92" s="698"/>
      <c r="J92" s="698"/>
      <c r="K92" s="698"/>
      <c r="L92" s="698"/>
      <c r="M92" s="698"/>
      <c r="N92" s="698"/>
      <c r="O92" s="698"/>
      <c r="P92" s="698"/>
      <c r="Q92" s="698"/>
      <c r="R92" s="697"/>
      <c r="S92" s="699"/>
      <c r="T92" s="484"/>
      <c r="U92" s="840"/>
      <c r="V92" s="898"/>
      <c r="W92" s="484"/>
      <c r="X92" s="484"/>
      <c r="Y92" s="484"/>
      <c r="Z92" s="484"/>
      <c r="AA92" s="484"/>
      <c r="AB92" s="484"/>
      <c r="AC92" s="838"/>
      <c r="AD92" s="609"/>
      <c r="AE92" s="484"/>
      <c r="AF92" s="484"/>
      <c r="AG92" s="484"/>
      <c r="AH92" s="484"/>
      <c r="AI92" s="484"/>
      <c r="AJ92" s="484"/>
      <c r="AK92" s="484"/>
      <c r="AL92" s="484"/>
      <c r="AM92" s="484"/>
      <c r="AN92" s="484"/>
      <c r="AO92" s="484"/>
      <c r="AP92" s="484"/>
      <c r="AQ92" s="484"/>
      <c r="AR92" s="484"/>
      <c r="AS92" s="484"/>
      <c r="AT92" s="484"/>
      <c r="AU92" s="484"/>
      <c r="AV92" s="484"/>
      <c r="AW92" s="484"/>
      <c r="AX92" s="484"/>
      <c r="AY92" s="484"/>
      <c r="AZ92" s="484"/>
      <c r="BA92" s="484"/>
      <c r="BB92" s="484"/>
      <c r="BC92" s="484"/>
      <c r="BD92" s="484"/>
      <c r="BE92" s="484"/>
      <c r="BF92" s="484"/>
      <c r="BG92" s="484"/>
      <c r="BH92" s="484"/>
      <c r="BI92" s="484"/>
      <c r="BJ92" s="484"/>
      <c r="BK92" s="484"/>
      <c r="BL92" s="484"/>
      <c r="BM92" s="484"/>
      <c r="BN92" s="484"/>
      <c r="BO92" s="484"/>
      <c r="BP92" s="484"/>
      <c r="BQ92" s="484"/>
      <c r="BR92" s="484"/>
      <c r="BS92" s="484"/>
      <c r="BT92" s="484"/>
      <c r="BU92" s="484"/>
      <c r="BV92" s="484"/>
      <c r="BW92" s="484"/>
      <c r="BX92" s="484"/>
      <c r="BY92" s="484"/>
      <c r="BZ92" s="484"/>
      <c r="CA92" s="484"/>
      <c r="CB92" s="484"/>
      <c r="CC92" s="484"/>
      <c r="CD92" s="484"/>
      <c r="CE92" s="484"/>
    </row>
    <row r="93" spans="1:83">
      <c r="D93" s="603"/>
    </row>
    <row r="98" spans="1:83" customFormat="1" ht="17.100000000000001" customHeight="1">
      <c r="A98" s="32" t="s">
        <v>758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</row>
    <row r="99" spans="1:83" customFormat="1" ht="17.100000000000001" customHeight="1"/>
    <row r="100" spans="1:83" customFormat="1" ht="17.100000000000001" customHeight="1">
      <c r="A100" s="675"/>
      <c r="B100" s="637"/>
      <c r="C100" s="669"/>
      <c r="D100" s="673"/>
      <c r="E100" s="676"/>
      <c r="F100" s="664"/>
      <c r="G100" s="616"/>
      <c r="H100" s="678"/>
      <c r="I100" s="309"/>
      <c r="J100" s="309"/>
      <c r="K100" s="633"/>
      <c r="L100" s="633"/>
      <c r="M100" s="633"/>
      <c r="N100" s="633"/>
      <c r="O100" s="633"/>
      <c r="P100" s="633"/>
      <c r="Q100" s="633"/>
      <c r="R100" s="633"/>
      <c r="S100" s="633"/>
      <c r="T100" s="633"/>
      <c r="U100" s="633"/>
      <c r="V100" s="633"/>
      <c r="W100" s="633"/>
      <c r="X100" s="633"/>
      <c r="Y100" s="633"/>
      <c r="Z100" s="633"/>
      <c r="AA100" s="633"/>
      <c r="AB100" s="633"/>
      <c r="AC100" s="633"/>
      <c r="AD100" s="633"/>
      <c r="AE100" s="633"/>
      <c r="AF100" s="633"/>
      <c r="AG100" s="633"/>
      <c r="AH100" s="633"/>
      <c r="AI100" s="633"/>
      <c r="AJ100" s="633"/>
      <c r="AK100" s="633"/>
      <c r="AL100" s="633"/>
      <c r="AM100" s="633"/>
      <c r="AN100" s="633"/>
      <c r="AO100" s="633"/>
      <c r="AP100" s="633"/>
      <c r="AQ100" s="633"/>
      <c r="AR100" s="633"/>
      <c r="AS100" s="633"/>
      <c r="AT100" s="633"/>
      <c r="AU100" s="633"/>
      <c r="AV100" s="633"/>
      <c r="AW100" s="633"/>
      <c r="AX100" s="633"/>
      <c r="AY100" s="633"/>
      <c r="AZ100" s="633"/>
      <c r="BA100" s="633"/>
      <c r="BB100" s="633"/>
      <c r="BC100" s="633"/>
      <c r="BD100" s="633"/>
      <c r="BE100" s="633"/>
      <c r="BF100" s="633"/>
      <c r="BG100" s="633"/>
      <c r="BH100" s="633"/>
      <c r="BI100" s="633"/>
      <c r="BJ100" s="633"/>
      <c r="BK100" s="633"/>
      <c r="BL100" s="633"/>
      <c r="BM100" s="633"/>
      <c r="BN100" s="633"/>
      <c r="BO100" s="633"/>
      <c r="BP100" s="633"/>
      <c r="BQ100" s="633"/>
      <c r="BR100" s="633"/>
      <c r="BS100" s="633"/>
      <c r="BT100" s="633"/>
      <c r="BU100" s="633"/>
      <c r="BV100" s="633"/>
      <c r="BW100" s="633"/>
      <c r="BX100" s="633"/>
      <c r="BY100" s="633"/>
      <c r="BZ100" s="633"/>
      <c r="CA100" s="633"/>
      <c r="CB100" s="633"/>
      <c r="CC100" s="633"/>
      <c r="CD100" s="633"/>
      <c r="CE100" s="633"/>
    </row>
  </sheetData>
  <dataConsolidate/>
  <mergeCells count="57">
    <mergeCell ref="E78:R78"/>
    <mergeCell ref="U79:U85"/>
    <mergeCell ref="V79:V85"/>
    <mergeCell ref="H82:H83"/>
    <mergeCell ref="G79:P79"/>
    <mergeCell ref="D78:D92"/>
    <mergeCell ref="AC78:AC92"/>
    <mergeCell ref="E81:E84"/>
    <mergeCell ref="F81:F84"/>
    <mergeCell ref="G81:G84"/>
    <mergeCell ref="S81:S84"/>
    <mergeCell ref="I82:I83"/>
    <mergeCell ref="E88:E91"/>
    <mergeCell ref="F88:F91"/>
    <mergeCell ref="G88:G91"/>
    <mergeCell ref="S88:S91"/>
    <mergeCell ref="I89:I90"/>
    <mergeCell ref="J89:J90"/>
    <mergeCell ref="K89:K90"/>
    <mergeCell ref="L81:M81"/>
    <mergeCell ref="L88:M88"/>
    <mergeCell ref="G86:P86"/>
    <mergeCell ref="J82:J83"/>
    <mergeCell ref="K82:K83"/>
    <mergeCell ref="U86:U92"/>
    <mergeCell ref="V86:V92"/>
    <mergeCell ref="H89:H90"/>
    <mergeCell ref="D68:D74"/>
    <mergeCell ref="AC68:AC74"/>
    <mergeCell ref="E69:P69"/>
    <mergeCell ref="E72:P72"/>
    <mergeCell ref="E68:R68"/>
    <mergeCell ref="U69:U71"/>
    <mergeCell ref="V69:V71"/>
    <mergeCell ref="U72:U74"/>
    <mergeCell ref="V72:V74"/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10" type="noConversion"/>
  <dataValidations count="9">
    <dataValidation type="textLength" operator="lessThanOrEqual" allowBlank="1" showInputMessage="1" showErrorMessage="1" errorTitle="Ошибка" error="Допускается ввод не более 900 символов!" sqref="E5 E9 K45 F45:H45 E15:E16 E25 E100:G100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  <dataValidation type="list" allowBlank="1" showInputMessage="1" showErrorMessage="1" errorTitle="Ошибка" error="Выберите значение из списка" prompt="Выберите значение из списка" sqref="J89:J90 J82:J83">
      <formula1>kind_of_purchase_method</formula1>
    </dataValidation>
    <dataValidation type="decimal" allowBlank="1" showErrorMessage="1" errorTitle="Ошибка" error="Допускается ввод только неотрицательных чисел!" sqref="O82 O89 Q89 Q82">
      <formula1>0</formula1>
      <formula2>9.99999999999999E+23</formula2>
    </dataValidation>
  </dataValidations>
  <pageMargins left="0.75" right="0.75" top="1" bottom="1" header="0.5" footer="0.5"/>
  <pageSetup paperSize="9" orientation="portrait" horizontalDpi="200" verticalDpi="200" r:id="rId1"/>
  <headerFooter alignWithMargins="0"/>
  <customProperties>
    <customPr name="_pios_id" r:id="rId2"/>
  </customProperties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34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90" hidden="1" customWidth="1"/>
    <col min="2" max="2" width="9.140625" style="91" hidden="1" customWidth="1"/>
    <col min="3" max="3" width="9.140625" style="254"/>
    <col min="4" max="16384" width="9.140625" style="91"/>
  </cols>
  <sheetData>
    <row r="1" spans="1:3" hidden="1"/>
    <row r="2" spans="1:3" hidden="1"/>
    <row r="3" spans="1:3" hidden="1"/>
    <row r="4" spans="1:3" ht="10.5" customHeight="1"/>
    <row r="5" spans="1:3" s="51" customFormat="1" ht="30" customHeight="1">
      <c r="A5" s="47"/>
      <c r="C5" s="255"/>
    </row>
    <row r="6" spans="1:3" s="51" customFormat="1" ht="15" customHeight="1">
      <c r="A6" s="47"/>
      <c r="C6" s="255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64"/>
  </cols>
  <sheetData>
    <row r="1" spans="1:1">
      <c r="A1" s="289"/>
    </row>
  </sheetData>
  <pageMargins left="0.7" right="0.7" top="0.75" bottom="0.75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26"/>
  <sheetViews>
    <sheetView showGridLines="0" zoomScaleNormal="100" workbookViewId="0"/>
  </sheetViews>
  <sheetFormatPr defaultColWidth="9.140625" defaultRowHeight="11.25"/>
  <cols>
    <col min="1" max="1" width="30.7109375" style="21" customWidth="1"/>
    <col min="2" max="2" width="80.7109375" style="21" customWidth="1"/>
    <col min="3" max="3" width="30.7109375" style="21" customWidth="1"/>
    <col min="4" max="16384" width="9.140625" style="20"/>
  </cols>
  <sheetData>
    <row r="1" spans="1:4" ht="24" customHeight="1">
      <c r="A1" s="59" t="s">
        <v>14</v>
      </c>
      <c r="B1" s="59" t="s">
        <v>15</v>
      </c>
      <c r="C1" s="59" t="s">
        <v>16</v>
      </c>
      <c r="D1" s="19"/>
    </row>
    <row r="2" spans="1:4">
      <c r="A2" s="714">
        <v>44459.713275462964</v>
      </c>
      <c r="B2" s="21" t="s">
        <v>785</v>
      </c>
      <c r="C2" s="21" t="s">
        <v>215</v>
      </c>
    </row>
    <row r="3" spans="1:4">
      <c r="A3" s="714">
        <v>44459.713773148149</v>
      </c>
      <c r="B3" s="21" t="s">
        <v>785</v>
      </c>
      <c r="C3" s="21" t="s">
        <v>215</v>
      </c>
    </row>
    <row r="4" spans="1:4">
      <c r="A4" s="714">
        <v>44459.713796296295</v>
      </c>
      <c r="B4" s="21" t="s">
        <v>786</v>
      </c>
      <c r="C4" s="21" t="s">
        <v>215</v>
      </c>
    </row>
    <row r="5" spans="1:4">
      <c r="A5" s="714">
        <v>45043.643437500003</v>
      </c>
      <c r="B5" s="21" t="s">
        <v>785</v>
      </c>
      <c r="C5" s="21" t="s">
        <v>215</v>
      </c>
    </row>
    <row r="6" spans="1:4">
      <c r="A6" s="714">
        <v>45043.643449074072</v>
      </c>
      <c r="B6" s="21" t="s">
        <v>787</v>
      </c>
      <c r="C6" s="21" t="s">
        <v>215</v>
      </c>
    </row>
    <row r="7" spans="1:4" ht="22.5">
      <c r="A7" s="714">
        <v>45043.643449074072</v>
      </c>
      <c r="B7" s="21" t="s">
        <v>788</v>
      </c>
      <c r="C7" s="21" t="s">
        <v>215</v>
      </c>
    </row>
    <row r="8" spans="1:4">
      <c r="A8" s="714">
        <v>45043.643449074072</v>
      </c>
      <c r="B8" s="21" t="s">
        <v>789</v>
      </c>
      <c r="C8" s="21" t="s">
        <v>215</v>
      </c>
    </row>
    <row r="9" spans="1:4">
      <c r="A9" s="714">
        <v>45043.643472222226</v>
      </c>
      <c r="B9" s="21" t="s">
        <v>790</v>
      </c>
      <c r="C9" s="21" t="s">
        <v>215</v>
      </c>
    </row>
    <row r="10" spans="1:4" ht="22.5">
      <c r="A10" s="714">
        <v>45043.64366898148</v>
      </c>
      <c r="B10" s="21" t="s">
        <v>791</v>
      </c>
      <c r="C10" s="21" t="s">
        <v>215</v>
      </c>
    </row>
    <row r="11" spans="1:4" ht="22.5">
      <c r="A11" s="714">
        <v>45043.64366898148</v>
      </c>
      <c r="B11" s="21" t="s">
        <v>792</v>
      </c>
      <c r="C11" s="21" t="s">
        <v>215</v>
      </c>
    </row>
    <row r="12" spans="1:4">
      <c r="A12" s="714">
        <v>45043.64366898148</v>
      </c>
      <c r="B12" s="21" t="s">
        <v>793</v>
      </c>
      <c r="C12" s="21" t="s">
        <v>215</v>
      </c>
    </row>
    <row r="13" spans="1:4" ht="22.5">
      <c r="A13" s="714">
        <v>45043.643692129626</v>
      </c>
      <c r="B13" s="21" t="s">
        <v>794</v>
      </c>
      <c r="C13" s="21" t="s">
        <v>215</v>
      </c>
    </row>
    <row r="14" spans="1:4" ht="22.5">
      <c r="A14" s="714">
        <v>45043.64371527778</v>
      </c>
      <c r="B14" s="21" t="s">
        <v>795</v>
      </c>
      <c r="C14" s="21" t="s">
        <v>215</v>
      </c>
    </row>
    <row r="15" spans="1:4">
      <c r="A15" s="714">
        <v>45043.643854166665</v>
      </c>
      <c r="B15" s="21" t="s">
        <v>785</v>
      </c>
      <c r="C15" s="21" t="s">
        <v>215</v>
      </c>
    </row>
    <row r="16" spans="1:4">
      <c r="A16" s="714">
        <v>45043.643865740742</v>
      </c>
      <c r="B16" s="21" t="s">
        <v>786</v>
      </c>
      <c r="C16" s="21" t="s">
        <v>215</v>
      </c>
    </row>
    <row r="17" spans="1:3">
      <c r="A17" s="714">
        <v>45043.644097222219</v>
      </c>
      <c r="B17" s="21" t="s">
        <v>785</v>
      </c>
      <c r="C17" s="21" t="s">
        <v>215</v>
      </c>
    </row>
    <row r="18" spans="1:3">
      <c r="A18" s="714">
        <v>45043.644108796296</v>
      </c>
      <c r="B18" s="21" t="s">
        <v>786</v>
      </c>
      <c r="C18" s="21" t="s">
        <v>215</v>
      </c>
    </row>
    <row r="19" spans="1:3">
      <c r="A19" s="714">
        <v>45043.645416666666</v>
      </c>
      <c r="B19" s="21" t="s">
        <v>785</v>
      </c>
      <c r="C19" s="21" t="s">
        <v>215</v>
      </c>
    </row>
    <row r="20" spans="1:3">
      <c r="A20" s="714">
        <v>45043.645428240743</v>
      </c>
      <c r="B20" s="21" t="s">
        <v>786</v>
      </c>
      <c r="C20" s="21" t="s">
        <v>215</v>
      </c>
    </row>
    <row r="21" spans="1:3">
      <c r="A21" s="714">
        <v>45048.652094907404</v>
      </c>
      <c r="B21" s="21" t="s">
        <v>785</v>
      </c>
      <c r="C21" s="21" t="s">
        <v>215</v>
      </c>
    </row>
    <row r="22" spans="1:3">
      <c r="A22" s="714">
        <v>45048.652118055557</v>
      </c>
      <c r="B22" s="21" t="s">
        <v>786</v>
      </c>
      <c r="C22" s="21" t="s">
        <v>215</v>
      </c>
    </row>
    <row r="23" spans="1:3">
      <c r="A23" s="714">
        <v>45048.681550925925</v>
      </c>
      <c r="B23" s="21" t="s">
        <v>785</v>
      </c>
      <c r="C23" s="21" t="s">
        <v>215</v>
      </c>
    </row>
    <row r="24" spans="1:3">
      <c r="A24" s="714">
        <v>45048.681562500002</v>
      </c>
      <c r="B24" s="21" t="s">
        <v>786</v>
      </c>
      <c r="C24" s="21" t="s">
        <v>215</v>
      </c>
    </row>
    <row r="25" spans="1:3">
      <c r="A25" s="714">
        <v>45068.715578703705</v>
      </c>
      <c r="B25" s="21" t="s">
        <v>785</v>
      </c>
      <c r="C25" s="21" t="s">
        <v>215</v>
      </c>
    </row>
    <row r="26" spans="1:3">
      <c r="A26" s="714">
        <v>45068.715590277781</v>
      </c>
      <c r="B26" s="21" t="s">
        <v>786</v>
      </c>
      <c r="C26" s="21" t="s">
        <v>215</v>
      </c>
    </row>
  </sheetData>
  <sheetProtection algorithmName="SHA-512" hashValue="GVCYnllGNgRVQFzjBsublSHpyE6Db/vJimkc4KfJicriQmbwO3+kj3S4gdr6Zx5sVOLNmAdLI/d0RqRnBZe24w==" saltValue="FI88Ym/5SZHF1UygydPazg==" spinCount="100000" sheet="1" objects="1" scenarios="1" formatColumns="0" formatRows="0" autoFilter="0"/>
  <phoneticPr fontId="7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22" hidden="1" customWidth="1"/>
    <col min="3" max="3" width="3.7109375" style="57" customWidth="1"/>
    <col min="4" max="16" width="9.140625" style="22"/>
    <col min="17" max="17" width="9.140625" style="257"/>
    <col min="18" max="16384" width="9.140625" style="22"/>
  </cols>
  <sheetData>
    <row r="1" spans="3:17" s="93" customFormat="1" hidden="1">
      <c r="C1" s="92"/>
      <c r="Q1" s="256"/>
    </row>
    <row r="2" spans="3:17" s="93" customFormat="1" hidden="1">
      <c r="C2" s="92"/>
      <c r="Q2" s="256"/>
    </row>
    <row r="3" spans="3:17" s="93" customFormat="1" hidden="1">
      <c r="C3" s="92"/>
      <c r="Q3" s="256"/>
    </row>
    <row r="4" spans="3:17" s="93" customFormat="1" hidden="1">
      <c r="C4" s="92"/>
      <c r="Q4" s="256"/>
    </row>
    <row r="5" spans="3:17" s="93" customFormat="1" hidden="1">
      <c r="C5" s="92"/>
      <c r="Q5" s="256"/>
    </row>
    <row r="6" spans="3:17" s="93" customFormat="1" ht="10.5" customHeight="1">
      <c r="C6" s="94"/>
      <c r="Q6" s="256"/>
    </row>
    <row r="7" spans="3:17" s="93" customFormat="1" ht="20.100000000000001" customHeight="1">
      <c r="C7" s="94"/>
      <c r="Q7" s="256"/>
    </row>
    <row r="8" spans="3:17" s="93" customFormat="1" ht="15" customHeight="1">
      <c r="C8" s="94"/>
      <c r="Q8" s="256"/>
    </row>
    <row r="9" spans="3:17" s="93" customFormat="1" ht="6.95" customHeight="1">
      <c r="C9" s="94"/>
      <c r="Q9" s="256"/>
    </row>
    <row r="10" spans="3:17" s="93" customFormat="1" ht="22.5" customHeight="1">
      <c r="C10" s="94"/>
      <c r="Q10" s="256"/>
    </row>
    <row r="11" spans="3:17" s="93" customFormat="1" ht="11.25" customHeight="1">
      <c r="C11" s="94"/>
      <c r="Q11" s="256"/>
    </row>
    <row r="12" spans="3:17" s="93" customFormat="1" ht="15" hidden="1" customHeight="1">
      <c r="C12" s="94"/>
      <c r="Q12" s="256"/>
    </row>
    <row r="13" spans="3:17" s="93" customFormat="1" ht="14.1" customHeight="1">
      <c r="C13" s="97"/>
      <c r="Q13" s="256"/>
    </row>
    <row r="14" spans="3:17" s="93" customFormat="1" ht="15" customHeight="1">
      <c r="C14" s="94"/>
      <c r="Q14" s="256"/>
    </row>
    <row r="15" spans="3:17" s="93" customFormat="1" ht="11.25" customHeight="1">
      <c r="C15" s="92"/>
      <c r="Q15" s="256"/>
    </row>
    <row r="16" spans="3:17" s="93" customFormat="1">
      <c r="C16" s="92"/>
      <c r="D16" s="99"/>
      <c r="E16" s="99"/>
      <c r="Q16" s="256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customProperties>
    <customPr name="_pios_id" r:id="rId2"/>
  </customProperties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16"/>
  </cols>
  <sheetData>
    <row r="1" spans="1:1">
      <c r="A1" s="315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  <customProperties>
    <customPr name="_pios_id" r:id="rId1"/>
  </customPropertie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64"/>
  </cols>
  <sheetData/>
  <pageMargins left="0.75" right="0.75" top="1" bottom="1" header="0.5" footer="0.5"/>
  <headerFooter alignWithMargins="0"/>
  <customProperties>
    <customPr name="_pios_id" r:id="rId1"/>
  </customPropertie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sheetProtection formatColumns="0" formatRows="0"/>
  <pageMargins left="0.7" right="0.7" top="0.75" bottom="0.75" header="0.3" footer="0.3"/>
  <customProperties>
    <customPr name="_pios_id" r:id="rId1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50"/>
    <col min="2" max="2" width="65.28515625" style="50" customWidth="1"/>
    <col min="3" max="3" width="41" style="50" customWidth="1"/>
    <col min="4" max="16384" width="9.140625" style="50"/>
  </cols>
  <sheetData/>
  <pageMargins left="0.7" right="0.7" top="0.75" bottom="0.75" header="0.3" footer="0.3"/>
  <customProperties>
    <customPr name="_pios_id" r:id="rId1"/>
  </customPropertie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50"/>
    <col min="2" max="2" width="65.28515625" style="50" customWidth="1"/>
    <col min="3" max="3" width="41" style="50" customWidth="1"/>
    <col min="4" max="16384" width="9.140625" style="50"/>
  </cols>
  <sheetData>
    <row r="1" spans="1:2">
      <c r="A1" s="50" t="s">
        <v>109</v>
      </c>
      <c r="B1" s="50" t="s">
        <v>110</v>
      </c>
    </row>
    <row r="2" spans="1:2">
      <c r="A2" s="50">
        <v>4190064</v>
      </c>
      <c r="B2" s="50" t="s">
        <v>767</v>
      </c>
    </row>
    <row r="3" spans="1:2">
      <c r="A3" s="50">
        <v>4190065</v>
      </c>
      <c r="B3" s="50" t="s">
        <v>768</v>
      </c>
    </row>
    <row r="4" spans="1:2">
      <c r="A4" s="50">
        <v>4190066</v>
      </c>
      <c r="B4" s="50" t="s">
        <v>769</v>
      </c>
    </row>
    <row r="5" spans="1:2">
      <c r="A5" s="50">
        <v>4190067</v>
      </c>
      <c r="B5" s="50" t="s">
        <v>770</v>
      </c>
    </row>
    <row r="6" spans="1:2">
      <c r="A6" s="50">
        <v>4190068</v>
      </c>
      <c r="B6" s="50" t="s">
        <v>771</v>
      </c>
    </row>
    <row r="7" spans="1:2">
      <c r="A7" s="50">
        <v>4190069</v>
      </c>
      <c r="B7" s="50" t="s">
        <v>772</v>
      </c>
    </row>
    <row r="8" spans="1:2">
      <c r="A8" s="50">
        <v>4190070</v>
      </c>
      <c r="B8" s="50" t="s">
        <v>773</v>
      </c>
    </row>
    <row r="9" spans="1:2">
      <c r="A9" s="50">
        <v>4190071</v>
      </c>
      <c r="B9" s="50" t="s">
        <v>774</v>
      </c>
    </row>
    <row r="10" spans="1:2">
      <c r="A10" s="50">
        <v>4190072</v>
      </c>
      <c r="B10" s="50" t="s">
        <v>775</v>
      </c>
    </row>
    <row r="11" spans="1:2">
      <c r="A11" s="50">
        <v>4190073</v>
      </c>
      <c r="B11" s="50" t="s">
        <v>776</v>
      </c>
    </row>
  </sheetData>
  <pageMargins left="0.7" right="0.7" top="0.75" bottom="0.75" header="0.3" footer="0.3"/>
  <customProperties>
    <customPr name="_pios_id" r:id="rId1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49"/>
  </cols>
  <sheetData/>
  <pageMargins left="0.75" right="0.75" top="1" bottom="1" header="0.5" footer="0.5"/>
  <headerFooter alignWithMargins="0"/>
  <customProperties>
    <customPr name="_pios_id" r:id="rId1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49"/>
  </cols>
  <sheetData>
    <row r="34" spans="6:6">
      <c r="F34" s="56"/>
    </row>
    <row r="35" spans="6:6">
      <c r="F35" s="56"/>
    </row>
    <row r="38" spans="6:6">
      <c r="F38" s="67"/>
    </row>
    <row r="39" spans="6:6">
      <c r="F39" s="67"/>
    </row>
    <row r="40" spans="6:6">
      <c r="F40" s="67"/>
    </row>
    <row r="41" spans="6:6">
      <c r="F41" s="67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23"/>
    <col min="2" max="16384" width="9.140625" style="24"/>
  </cols>
  <sheetData/>
  <sheetProtection formatColumns="0" formatRows="0"/>
  <phoneticPr fontId="7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60"/>
  <sheetViews>
    <sheetView showGridLines="0" tabSelected="1" topLeftCell="D4" zoomScaleNormal="100" workbookViewId="0"/>
  </sheetViews>
  <sheetFormatPr defaultColWidth="9.140625" defaultRowHeight="15"/>
  <cols>
    <col min="1" max="1" width="10.7109375" style="27" hidden="1" customWidth="1"/>
    <col min="2" max="2" width="10.7109375" style="26" hidden="1" customWidth="1"/>
    <col min="3" max="3" width="3.7109375" style="104" hidden="1" customWidth="1"/>
    <col min="4" max="4" width="3.7109375" style="105" customWidth="1"/>
    <col min="5" max="5" width="60.7109375" style="105" customWidth="1"/>
    <col min="6" max="6" width="50.7109375" style="28" customWidth="1"/>
    <col min="7" max="7" width="3.7109375" style="117" customWidth="1"/>
    <col min="8" max="8" width="9.140625" style="105"/>
    <col min="9" max="9" width="9.140625" style="40" customWidth="1"/>
    <col min="10" max="10" width="9.140625" style="28"/>
    <col min="11" max="11" width="3.140625" style="28" customWidth="1"/>
    <col min="12" max="16" width="9.140625" style="28"/>
    <col min="17" max="17" width="9.140625" style="246"/>
    <col min="18" max="16384" width="9.140625" style="28"/>
  </cols>
  <sheetData>
    <row r="1" spans="1:17" s="27" customFormat="1" ht="13.5" hidden="1" customHeight="1">
      <c r="A1" s="25"/>
      <c r="B1" s="26"/>
      <c r="F1" s="27">
        <v>26357314</v>
      </c>
      <c r="G1" s="115"/>
      <c r="I1" s="116"/>
      <c r="Q1" s="244"/>
    </row>
    <row r="2" spans="1:17" s="27" customFormat="1" ht="12" hidden="1" customHeight="1">
      <c r="A2" s="25"/>
      <c r="B2" s="26"/>
      <c r="G2" s="115"/>
      <c r="I2" s="116"/>
      <c r="Q2" s="244"/>
    </row>
    <row r="3" spans="1:17" s="105" customFormat="1" hidden="1">
      <c r="A3" s="27"/>
      <c r="B3" s="26"/>
      <c r="C3" s="104"/>
      <c r="G3" s="117"/>
      <c r="I3" s="116"/>
      <c r="Q3" s="245"/>
    </row>
    <row r="4" spans="1:17" s="105" customFormat="1" ht="11.25" customHeight="1">
      <c r="A4" s="27"/>
      <c r="B4" s="26"/>
      <c r="C4" s="104"/>
      <c r="D4" s="106"/>
      <c r="E4" s="106"/>
      <c r="F4" s="118" t="str">
        <f>version</f>
        <v>Версия 2.0.1</v>
      </c>
      <c r="G4" s="117"/>
      <c r="I4" s="116"/>
      <c r="Q4" s="245"/>
    </row>
    <row r="5" spans="1:17" s="105" customFormat="1" ht="40.5" customHeight="1">
      <c r="A5" s="27"/>
      <c r="B5" s="26"/>
      <c r="C5" s="104"/>
      <c r="D5" s="106"/>
      <c r="E5" s="766" t="s">
        <v>780</v>
      </c>
      <c r="F5" s="766"/>
      <c r="G5" s="119"/>
      <c r="I5" s="116"/>
      <c r="Q5" s="245"/>
    </row>
    <row r="6" spans="1:17" ht="11.25" customHeight="1">
      <c r="D6" s="106"/>
      <c r="E6" s="107"/>
      <c r="F6" s="120"/>
      <c r="G6" s="119"/>
    </row>
    <row r="7" spans="1:17" ht="19.5" customHeight="1">
      <c r="D7" s="106"/>
      <c r="E7" s="107" t="s">
        <v>3</v>
      </c>
      <c r="F7" s="60" t="s">
        <v>175</v>
      </c>
      <c r="G7" s="119"/>
    </row>
    <row r="8" spans="1:17" s="105" customFormat="1" ht="9.9499999999999993" hidden="1" customHeight="1">
      <c r="A8" s="108"/>
      <c r="B8" s="26"/>
      <c r="C8" s="104"/>
      <c r="D8" s="109"/>
      <c r="E8" s="107"/>
      <c r="F8" s="123"/>
      <c r="G8" s="121"/>
      <c r="I8" s="116"/>
      <c r="Q8" s="245"/>
    </row>
    <row r="9" spans="1:17" ht="19.5" hidden="1" customHeight="1">
      <c r="D9" s="106"/>
      <c r="E9" s="167" t="s">
        <v>136</v>
      </c>
      <c r="F9" s="168" t="s">
        <v>47</v>
      </c>
      <c r="G9" s="106"/>
    </row>
    <row r="10" spans="1:17" s="105" customFormat="1" ht="9.9499999999999993" customHeight="1">
      <c r="A10" s="108"/>
      <c r="B10" s="26"/>
      <c r="C10" s="104"/>
      <c r="D10" s="109"/>
      <c r="E10" s="107"/>
      <c r="F10" s="123"/>
      <c r="G10" s="121"/>
      <c r="I10" s="116"/>
      <c r="Q10" s="245"/>
    </row>
    <row r="11" spans="1:17" ht="22.5">
      <c r="D11" s="106"/>
      <c r="E11" s="107" t="s">
        <v>223</v>
      </c>
      <c r="F11" s="731" t="s">
        <v>19</v>
      </c>
      <c r="G11" s="106"/>
    </row>
    <row r="12" spans="1:17" s="105" customFormat="1" ht="9.9499999999999993" customHeight="1">
      <c r="A12" s="108"/>
      <c r="B12" s="26"/>
      <c r="C12" s="104"/>
      <c r="D12" s="109"/>
      <c r="E12" s="107"/>
      <c r="F12" s="123"/>
      <c r="G12" s="121"/>
      <c r="I12" s="116"/>
      <c r="Q12" s="245"/>
    </row>
    <row r="13" spans="1:17" ht="19.5" customHeight="1">
      <c r="A13" s="108"/>
      <c r="D13" s="109"/>
      <c r="E13" s="110" t="s">
        <v>153</v>
      </c>
      <c r="F13" s="615" t="s">
        <v>221</v>
      </c>
      <c r="G13" s="121"/>
    </row>
    <row r="14" spans="1:17" hidden="1">
      <c r="A14" s="108"/>
      <c r="D14" s="109"/>
      <c r="E14" s="110" t="s">
        <v>117</v>
      </c>
      <c r="F14" s="548" t="s">
        <v>796</v>
      </c>
      <c r="G14" s="121"/>
    </row>
    <row r="15" spans="1:17" s="105" customFormat="1" ht="9.9499999999999993" hidden="1" customHeight="1">
      <c r="A15" s="108"/>
      <c r="B15" s="26"/>
      <c r="C15" s="104"/>
      <c r="D15" s="109"/>
      <c r="E15" s="107"/>
      <c r="F15" s="123"/>
      <c r="G15" s="121"/>
      <c r="I15" s="116"/>
      <c r="Q15" s="245"/>
    </row>
    <row r="16" spans="1:17" ht="33.75" hidden="1" customHeight="1">
      <c r="A16" s="108"/>
      <c r="D16" s="109"/>
      <c r="E16" s="167" t="s">
        <v>766</v>
      </c>
      <c r="F16" s="214"/>
      <c r="G16" s="121"/>
    </row>
    <row r="17" spans="1:17" ht="33.75" hidden="1" customHeight="1">
      <c r="A17" s="108"/>
      <c r="D17" s="109"/>
      <c r="E17" s="167"/>
      <c r="F17" s="215"/>
      <c r="G17" s="121"/>
    </row>
    <row r="18" spans="1:17" s="105" customFormat="1" ht="3" customHeight="1">
      <c r="A18" s="108"/>
      <c r="B18" s="26"/>
      <c r="C18" s="104"/>
      <c r="D18" s="109"/>
      <c r="E18" s="107"/>
      <c r="F18" s="123"/>
      <c r="G18" s="121"/>
      <c r="I18" s="116"/>
      <c r="Q18" s="245"/>
    </row>
    <row r="19" spans="1:17" s="366" customFormat="1" ht="5.25" hidden="1">
      <c r="A19" s="359"/>
      <c r="B19" s="360"/>
      <c r="C19" s="369"/>
      <c r="D19" s="362"/>
      <c r="E19" s="363"/>
      <c r="F19" s="370"/>
      <c r="G19" s="365"/>
      <c r="I19" s="371"/>
    </row>
    <row r="20" spans="1:17" ht="19.5" customHeight="1">
      <c r="A20" s="108"/>
      <c r="C20" s="261">
        <v>2022</v>
      </c>
      <c r="D20" s="109"/>
      <c r="E20" s="107" t="s">
        <v>325</v>
      </c>
      <c r="F20" s="231">
        <v>2022</v>
      </c>
      <c r="G20" s="121"/>
    </row>
    <row r="21" spans="1:17" s="368" customFormat="1" ht="5.25" hidden="1">
      <c r="A21" s="359"/>
      <c r="B21" s="360"/>
      <c r="C21" s="361"/>
      <c r="D21" s="362"/>
      <c r="E21" s="363"/>
      <c r="F21" s="364"/>
      <c r="G21" s="365"/>
      <c r="H21" s="366"/>
      <c r="I21" s="367"/>
    </row>
    <row r="22" spans="1:17" s="105" customFormat="1" ht="9.9499999999999993" customHeight="1">
      <c r="A22" s="108"/>
      <c r="B22" s="26"/>
      <c r="C22" s="104"/>
      <c r="D22" s="109"/>
      <c r="E22" s="107"/>
      <c r="F22" s="123"/>
      <c r="G22" s="121"/>
      <c r="I22" s="116"/>
      <c r="Q22" s="245"/>
    </row>
    <row r="23" spans="1:17" ht="33.75" customHeight="1">
      <c r="D23" s="106"/>
      <c r="E23" s="110" t="s">
        <v>27</v>
      </c>
      <c r="F23" s="731" t="s">
        <v>19</v>
      </c>
      <c r="G23" s="106"/>
    </row>
    <row r="24" spans="1:17" s="105" customFormat="1" ht="3.6" customHeight="1">
      <c r="A24" s="27"/>
      <c r="B24" s="26"/>
      <c r="C24" s="104"/>
      <c r="D24" s="106"/>
      <c r="E24" s="107"/>
      <c r="F24" s="107"/>
      <c r="G24" s="107"/>
      <c r="H24" s="107"/>
      <c r="I24" s="116"/>
      <c r="Q24" s="245"/>
    </row>
    <row r="25" spans="1:17" s="105" customFormat="1" ht="30" customHeight="1">
      <c r="A25" s="27"/>
      <c r="B25" s="26"/>
      <c r="C25" s="111"/>
      <c r="D25" s="109"/>
      <c r="E25" s="112"/>
      <c r="F25" s="123"/>
      <c r="G25" s="122"/>
      <c r="I25" s="116"/>
      <c r="Q25" s="245"/>
    </row>
    <row r="26" spans="1:17">
      <c r="C26" s="111"/>
      <c r="D26" s="109"/>
      <c r="E26" s="113" t="s">
        <v>321</v>
      </c>
      <c r="F26" s="61" t="s">
        <v>1150</v>
      </c>
      <c r="G26" s="122"/>
    </row>
    <row r="27" spans="1:17" ht="19.5" hidden="1" customHeight="1">
      <c r="C27" s="111"/>
      <c r="D27" s="109"/>
      <c r="E27" s="113" t="s">
        <v>322</v>
      </c>
      <c r="F27" s="62"/>
      <c r="G27" s="122"/>
    </row>
    <row r="28" spans="1:17">
      <c r="C28" s="111"/>
      <c r="D28" s="109"/>
      <c r="E28" s="112" t="s">
        <v>4</v>
      </c>
      <c r="F28" s="61" t="s">
        <v>1151</v>
      </c>
      <c r="G28" s="122"/>
    </row>
    <row r="29" spans="1:17">
      <c r="C29" s="111"/>
      <c r="D29" s="109"/>
      <c r="E29" s="112" t="s">
        <v>5</v>
      </c>
      <c r="F29" s="61" t="s">
        <v>1152</v>
      </c>
      <c r="G29" s="122"/>
      <c r="H29" s="29"/>
    </row>
    <row r="30" spans="1:17" ht="19.5" hidden="1" customHeight="1">
      <c r="C30" s="111"/>
      <c r="D30" s="109"/>
      <c r="E30" s="112" t="s">
        <v>113</v>
      </c>
      <c r="F30" s="62"/>
      <c r="G30" s="122"/>
      <c r="H30" s="29"/>
    </row>
    <row r="31" spans="1:17" s="368" customFormat="1" ht="5.25">
      <c r="A31" s="578"/>
      <c r="B31" s="360"/>
      <c r="C31" s="579"/>
      <c r="D31" s="362"/>
      <c r="E31" s="580"/>
      <c r="F31" s="581"/>
      <c r="G31" s="582"/>
      <c r="H31" s="583"/>
      <c r="I31" s="367"/>
    </row>
    <row r="32" spans="1:17">
      <c r="B32" s="373"/>
      <c r="C32" s="111"/>
      <c r="D32" s="378"/>
      <c r="E32" s="608" t="s">
        <v>540</v>
      </c>
      <c r="F32" s="732" t="s">
        <v>542</v>
      </c>
      <c r="G32" s="122"/>
      <c r="H32" s="29"/>
    </row>
    <row r="33" spans="1:17" s="375" customFormat="1" ht="3" customHeight="1">
      <c r="A33" s="377"/>
      <c r="B33" s="373"/>
      <c r="C33" s="374"/>
      <c r="D33" s="378"/>
      <c r="E33" s="376"/>
      <c r="F33" s="380"/>
      <c r="G33" s="379"/>
      <c r="I33" s="116"/>
      <c r="Q33" s="381"/>
    </row>
    <row r="34" spans="1:17" s="375" customFormat="1" ht="22.5">
      <c r="A34" s="377"/>
      <c r="B34" s="373"/>
      <c r="C34" s="374"/>
      <c r="D34" s="378"/>
      <c r="E34" s="376" t="s">
        <v>749</v>
      </c>
      <c r="F34" s="731" t="s">
        <v>19</v>
      </c>
      <c r="G34" s="379"/>
      <c r="I34" s="116"/>
      <c r="Q34" s="381"/>
    </row>
    <row r="35" spans="1:17" s="375" customFormat="1" ht="3" customHeight="1">
      <c r="A35" s="377"/>
      <c r="B35" s="373"/>
      <c r="C35" s="374"/>
      <c r="D35" s="378"/>
      <c r="E35" s="376"/>
      <c r="F35" s="380"/>
      <c r="G35" s="379"/>
      <c r="I35" s="116"/>
      <c r="Q35" s="381"/>
    </row>
    <row r="36" spans="1:17" s="105" customFormat="1" ht="22.5">
      <c r="A36" s="108"/>
      <c r="B36" s="26"/>
      <c r="C36" s="104"/>
      <c r="D36" s="109"/>
      <c r="E36" s="372" t="s">
        <v>326</v>
      </c>
      <c r="F36" s="733" t="s">
        <v>18</v>
      </c>
      <c r="G36" s="121"/>
      <c r="I36" s="116"/>
      <c r="Q36" s="245"/>
    </row>
    <row r="37" spans="1:17" s="105" customFormat="1" ht="22.5">
      <c r="A37" s="108"/>
      <c r="B37" s="26"/>
      <c r="C37" s="104"/>
      <c r="D37" s="109"/>
      <c r="E37" s="376" t="s">
        <v>327</v>
      </c>
      <c r="F37" s="734" t="s">
        <v>1471</v>
      </c>
      <c r="G37" s="121"/>
      <c r="I37" s="116"/>
      <c r="Q37" s="245"/>
    </row>
    <row r="38" spans="1:17" s="375" customFormat="1" ht="3" customHeight="1">
      <c r="A38" s="377"/>
      <c r="B38" s="373"/>
      <c r="C38" s="374"/>
      <c r="D38" s="378"/>
      <c r="E38" s="376"/>
      <c r="F38" s="380"/>
      <c r="G38" s="379"/>
      <c r="I38" s="116"/>
      <c r="Q38" s="381"/>
    </row>
    <row r="39" spans="1:17" s="105" customFormat="1" ht="22.5">
      <c r="A39" s="108"/>
      <c r="B39" s="26"/>
      <c r="C39" s="104"/>
      <c r="D39" s="109"/>
      <c r="E39" s="376" t="s">
        <v>328</v>
      </c>
      <c r="F39" s="733" t="s">
        <v>19</v>
      </c>
      <c r="G39" s="121"/>
      <c r="I39" s="116"/>
      <c r="Q39" s="245"/>
    </row>
    <row r="40" spans="1:17" s="375" customFormat="1" ht="3" customHeight="1">
      <c r="A40" s="377"/>
      <c r="B40" s="373"/>
      <c r="C40" s="374"/>
      <c r="D40" s="378"/>
      <c r="E40" s="376"/>
      <c r="F40" s="380"/>
      <c r="G40" s="379"/>
      <c r="I40" s="116"/>
      <c r="Q40" s="381"/>
    </row>
    <row r="41" spans="1:17" s="105" customFormat="1">
      <c r="A41" s="108"/>
      <c r="B41" s="26"/>
      <c r="C41" s="104"/>
      <c r="D41" s="109"/>
      <c r="E41" s="376" t="s">
        <v>329</v>
      </c>
      <c r="F41" s="733" t="s">
        <v>19</v>
      </c>
      <c r="G41" s="121"/>
      <c r="I41" s="116"/>
      <c r="Q41" s="245"/>
    </row>
    <row r="42" spans="1:17" s="375" customFormat="1" ht="60" hidden="1" customHeight="1">
      <c r="A42" s="377"/>
      <c r="B42" s="373"/>
      <c r="C42" s="374"/>
      <c r="D42" s="378"/>
      <c r="E42" s="376" t="s">
        <v>765</v>
      </c>
      <c r="F42" s="656" t="str">
        <f>F41</f>
        <v>нет</v>
      </c>
      <c r="G42" s="379"/>
      <c r="I42" s="116"/>
      <c r="Q42" s="381"/>
    </row>
    <row r="43" spans="1:17" s="375" customFormat="1" ht="22.5" hidden="1">
      <c r="A43" s="377"/>
      <c r="B43" s="373"/>
      <c r="C43" s="374"/>
      <c r="D43" s="378"/>
      <c r="E43" s="376" t="s">
        <v>539</v>
      </c>
      <c r="F43" s="656" t="s">
        <v>19</v>
      </c>
      <c r="G43" s="379"/>
      <c r="I43" s="116"/>
      <c r="Q43" s="381"/>
    </row>
    <row r="44" spans="1:17" s="105" customFormat="1" ht="9.75" customHeight="1">
      <c r="A44" s="108"/>
      <c r="B44" s="26"/>
      <c r="C44" s="104"/>
      <c r="D44" s="109"/>
      <c r="E44" s="107"/>
      <c r="F44" s="123"/>
      <c r="G44" s="121"/>
      <c r="I44" s="116"/>
      <c r="Q44" s="245"/>
    </row>
    <row r="45" spans="1:17" ht="19.5" customHeight="1">
      <c r="A45" s="30"/>
      <c r="B45" s="31"/>
      <c r="D45" s="56"/>
      <c r="E45" s="114" t="s">
        <v>101</v>
      </c>
      <c r="F45" s="67" t="s">
        <v>1472</v>
      </c>
      <c r="G45" s="121"/>
    </row>
    <row r="46" spans="1:17" ht="19.5" customHeight="1">
      <c r="A46" s="30"/>
      <c r="B46" s="31"/>
      <c r="D46" s="56"/>
      <c r="E46" s="114" t="s">
        <v>108</v>
      </c>
      <c r="F46" s="67" t="s">
        <v>1473</v>
      </c>
      <c r="G46" s="121"/>
    </row>
    <row r="47" spans="1:17" s="105" customFormat="1" ht="3" customHeight="1">
      <c r="A47" s="30"/>
      <c r="B47" s="31"/>
      <c r="C47" s="104"/>
      <c r="D47" s="56"/>
      <c r="E47" s="114"/>
      <c r="F47" s="114"/>
      <c r="G47" s="121"/>
      <c r="I47" s="116"/>
      <c r="Q47" s="245"/>
    </row>
    <row r="48" spans="1:17" s="105" customFormat="1" ht="19.5" customHeight="1">
      <c r="A48" s="27"/>
      <c r="B48" s="26"/>
      <c r="C48" s="104"/>
      <c r="E48" s="70"/>
      <c r="F48" s="121" t="s">
        <v>197</v>
      </c>
      <c r="G48" s="117"/>
      <c r="I48" s="116"/>
      <c r="Q48" s="245"/>
    </row>
    <row r="49" spans="5:6" ht="19.5" customHeight="1">
      <c r="E49" s="114" t="s">
        <v>21</v>
      </c>
      <c r="F49" s="67" t="s">
        <v>1474</v>
      </c>
    </row>
    <row r="50" spans="5:6" ht="19.5" customHeight="1">
      <c r="E50" s="114" t="s">
        <v>22</v>
      </c>
      <c r="F50" s="67" t="s">
        <v>1475</v>
      </c>
    </row>
    <row r="51" spans="5:6" ht="19.5" customHeight="1">
      <c r="E51" s="114" t="s">
        <v>28</v>
      </c>
      <c r="F51" s="67" t="s">
        <v>1476</v>
      </c>
    </row>
    <row r="52" spans="5:6" ht="19.5" customHeight="1">
      <c r="E52" s="114" t="s">
        <v>23</v>
      </c>
      <c r="F52" s="67" t="s">
        <v>1477</v>
      </c>
    </row>
    <row r="53" spans="5:6" ht="3" customHeight="1">
      <c r="E53" s="114"/>
      <c r="F53" s="56"/>
    </row>
    <row r="54" spans="5:6" ht="30" customHeight="1">
      <c r="E54" s="114"/>
      <c r="F54" s="56"/>
    </row>
    <row r="55" spans="5:6" ht="9.9499999999999993" customHeight="1"/>
    <row r="56" spans="5:6" ht="60.75" customHeight="1">
      <c r="E56" s="767" t="s">
        <v>781</v>
      </c>
      <c r="F56" s="767"/>
    </row>
    <row r="60" spans="5:6">
      <c r="E60" s="710"/>
    </row>
  </sheetData>
  <sheetProtection algorithmName="SHA-512" hashValue="CSIxClYzxIbCHzgupB39qkXrTcTSxkRl6VMWpPy0Ob+zgZgox46ii2UFea2m0TxTgtySjQtJPIWdNZFgdkB8cA==" saltValue="tHuabz/UX6kWoGPE1nAo/w==" spinCount="100000" sheet="1" objects="1" scenarios="1" formatColumns="0" formatRows="0"/>
  <dataConsolidate/>
  <mergeCells count="2">
    <mergeCell ref="E5:F5"/>
    <mergeCell ref="E56:F56"/>
  </mergeCells>
  <phoneticPr fontId="10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 F49:F52 F45:F46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sqref="F20">
      <formula1>year_list</formula1>
    </dataValidation>
    <dataValidation allowBlank="1" showInputMessage="1" showErrorMessage="1" prompt="Для выбора выполните двойной щелчок левой клавиши мыши по соответствующей ячейке." sqref="F43"/>
  </dataValidations>
  <pageMargins left="0.75" right="0.75" top="1" bottom="1" header="0.5" footer="0.5"/>
  <pageSetup paperSize="8" orientation="portrait" r:id="rId1"/>
  <headerFooter alignWithMargins="0"/>
  <customProperties>
    <customPr name="_pios_id" r:id="rId2"/>
  </customProperties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17"/>
    <col min="27" max="36" width="9.140625" style="18"/>
    <col min="37" max="16384" width="9.140625" style="17"/>
  </cols>
  <sheetData/>
  <sheetProtection formatColumns="0" formatRows="0"/>
  <phoneticPr fontId="11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61"/>
  <sheetViews>
    <sheetView showGridLines="0" zoomScaleNormal="100" workbookViewId="0"/>
  </sheetViews>
  <sheetFormatPr defaultColWidth="9.140625" defaultRowHeight="11.25"/>
  <cols>
    <col min="1" max="1" width="11.5703125" style="126" customWidth="1"/>
    <col min="2" max="3" width="9.140625" style="126"/>
    <col min="4" max="4" width="13" style="126" customWidth="1"/>
    <col min="5" max="5" width="9.140625" style="126"/>
    <col min="6" max="6" width="15.28515625" style="126" customWidth="1"/>
    <col min="7" max="7" width="20" style="126" customWidth="1"/>
    <col min="8" max="8" width="26.85546875" style="126" customWidth="1"/>
    <col min="9" max="9" width="12.28515625" style="126" customWidth="1"/>
    <col min="10" max="16384" width="9.140625" style="126"/>
  </cols>
  <sheetData>
    <row r="1" spans="1:10">
      <c r="A1" s="126" t="s">
        <v>1469</v>
      </c>
      <c r="B1" s="126" t="s">
        <v>838</v>
      </c>
      <c r="C1" s="126" t="s">
        <v>839</v>
      </c>
      <c r="D1" s="126" t="s">
        <v>840</v>
      </c>
      <c r="E1" s="126" t="s">
        <v>841</v>
      </c>
      <c r="F1" s="126" t="s">
        <v>842</v>
      </c>
      <c r="G1" s="126" t="s">
        <v>843</v>
      </c>
      <c r="H1" s="126" t="s">
        <v>844</v>
      </c>
      <c r="I1" s="126" t="s">
        <v>845</v>
      </c>
    </row>
    <row r="2" spans="1:10">
      <c r="A2" s="126">
        <v>1</v>
      </c>
      <c r="B2" s="126" t="s">
        <v>846</v>
      </c>
      <c r="C2" s="126" t="s">
        <v>175</v>
      </c>
      <c r="D2" s="126" t="s">
        <v>847</v>
      </c>
      <c r="E2" s="126" t="s">
        <v>848</v>
      </c>
      <c r="F2" s="126" t="s">
        <v>849</v>
      </c>
      <c r="G2" s="126" t="s">
        <v>850</v>
      </c>
      <c r="H2" s="126" t="s">
        <v>851</v>
      </c>
      <c r="J2" s="126" t="s">
        <v>1470</v>
      </c>
    </row>
    <row r="3" spans="1:10">
      <c r="A3" s="126">
        <v>2</v>
      </c>
      <c r="B3" s="126" t="s">
        <v>846</v>
      </c>
      <c r="C3" s="126" t="s">
        <v>175</v>
      </c>
      <c r="D3" s="126" t="s">
        <v>852</v>
      </c>
      <c r="E3" s="126" t="s">
        <v>853</v>
      </c>
      <c r="F3" s="126" t="s">
        <v>854</v>
      </c>
      <c r="G3" s="126" t="s">
        <v>855</v>
      </c>
      <c r="H3" s="126" t="s">
        <v>856</v>
      </c>
      <c r="J3" s="126" t="s">
        <v>1470</v>
      </c>
    </row>
    <row r="4" spans="1:10">
      <c r="A4" s="126">
        <v>3</v>
      </c>
      <c r="B4" s="126" t="s">
        <v>846</v>
      </c>
      <c r="C4" s="126" t="s">
        <v>175</v>
      </c>
      <c r="D4" s="126" t="s">
        <v>857</v>
      </c>
      <c r="E4" s="126" t="s">
        <v>858</v>
      </c>
      <c r="F4" s="126" t="s">
        <v>859</v>
      </c>
      <c r="G4" s="126" t="s">
        <v>860</v>
      </c>
      <c r="J4" s="126" t="s">
        <v>1470</v>
      </c>
    </row>
    <row r="5" spans="1:10">
      <c r="A5" s="126">
        <v>4</v>
      </c>
      <c r="B5" s="126" t="s">
        <v>846</v>
      </c>
      <c r="C5" s="126" t="s">
        <v>175</v>
      </c>
      <c r="D5" s="126" t="s">
        <v>861</v>
      </c>
      <c r="E5" s="126" t="s">
        <v>862</v>
      </c>
      <c r="F5" s="126" t="s">
        <v>863</v>
      </c>
      <c r="G5" s="126" t="s">
        <v>850</v>
      </c>
      <c r="H5" s="126" t="s">
        <v>864</v>
      </c>
      <c r="J5" s="126" t="s">
        <v>1470</v>
      </c>
    </row>
    <row r="6" spans="1:10">
      <c r="A6" s="126">
        <v>5</v>
      </c>
      <c r="B6" s="126" t="s">
        <v>846</v>
      </c>
      <c r="C6" s="126" t="s">
        <v>175</v>
      </c>
      <c r="D6" s="126" t="s">
        <v>865</v>
      </c>
      <c r="E6" s="126" t="s">
        <v>866</v>
      </c>
      <c r="F6" s="126" t="s">
        <v>867</v>
      </c>
      <c r="G6" s="126" t="s">
        <v>868</v>
      </c>
      <c r="H6" s="126" t="s">
        <v>869</v>
      </c>
      <c r="J6" s="126" t="s">
        <v>1470</v>
      </c>
    </row>
    <row r="7" spans="1:10">
      <c r="A7" s="126">
        <v>6</v>
      </c>
      <c r="B7" s="126" t="s">
        <v>846</v>
      </c>
      <c r="C7" s="126" t="s">
        <v>175</v>
      </c>
      <c r="D7" s="126" t="s">
        <v>870</v>
      </c>
      <c r="E7" s="126" t="s">
        <v>871</v>
      </c>
      <c r="F7" s="126" t="s">
        <v>872</v>
      </c>
      <c r="G7" s="126" t="s">
        <v>873</v>
      </c>
      <c r="H7" s="126" t="s">
        <v>874</v>
      </c>
      <c r="J7" s="126" t="s">
        <v>1470</v>
      </c>
    </row>
    <row r="8" spans="1:10">
      <c r="A8" s="126">
        <v>7</v>
      </c>
      <c r="B8" s="126" t="s">
        <v>846</v>
      </c>
      <c r="C8" s="126" t="s">
        <v>175</v>
      </c>
      <c r="D8" s="126" t="s">
        <v>875</v>
      </c>
      <c r="E8" s="126" t="s">
        <v>876</v>
      </c>
      <c r="F8" s="126" t="s">
        <v>877</v>
      </c>
      <c r="G8" s="126" t="s">
        <v>878</v>
      </c>
      <c r="H8" s="126" t="s">
        <v>879</v>
      </c>
      <c r="J8" s="126" t="s">
        <v>1470</v>
      </c>
    </row>
    <row r="9" spans="1:10">
      <c r="A9" s="126">
        <v>8</v>
      </c>
      <c r="B9" s="126" t="s">
        <v>846</v>
      </c>
      <c r="C9" s="126" t="s">
        <v>175</v>
      </c>
      <c r="D9" s="126" t="s">
        <v>880</v>
      </c>
      <c r="E9" s="126" t="s">
        <v>881</v>
      </c>
      <c r="F9" s="126" t="s">
        <v>882</v>
      </c>
      <c r="G9" s="126" t="s">
        <v>883</v>
      </c>
      <c r="H9" s="126" t="s">
        <v>884</v>
      </c>
      <c r="J9" s="126" t="s">
        <v>1470</v>
      </c>
    </row>
    <row r="10" spans="1:10">
      <c r="A10" s="126">
        <v>9</v>
      </c>
      <c r="B10" s="126" t="s">
        <v>846</v>
      </c>
      <c r="C10" s="126" t="s">
        <v>175</v>
      </c>
      <c r="D10" s="126" t="s">
        <v>885</v>
      </c>
      <c r="E10" s="126" t="s">
        <v>886</v>
      </c>
      <c r="F10" s="126" t="s">
        <v>887</v>
      </c>
      <c r="G10" s="126" t="s">
        <v>888</v>
      </c>
      <c r="J10" s="126" t="s">
        <v>1470</v>
      </c>
    </row>
    <row r="11" spans="1:10">
      <c r="A11" s="126">
        <v>10</v>
      </c>
      <c r="B11" s="126" t="s">
        <v>846</v>
      </c>
      <c r="C11" s="126" t="s">
        <v>175</v>
      </c>
      <c r="D11" s="126" t="s">
        <v>889</v>
      </c>
      <c r="E11" s="126" t="s">
        <v>890</v>
      </c>
      <c r="F11" s="126" t="s">
        <v>891</v>
      </c>
      <c r="G11" s="126" t="s">
        <v>892</v>
      </c>
      <c r="J11" s="126" t="s">
        <v>1470</v>
      </c>
    </row>
    <row r="12" spans="1:10">
      <c r="A12" s="126">
        <v>11</v>
      </c>
      <c r="B12" s="126" t="s">
        <v>846</v>
      </c>
      <c r="C12" s="126" t="s">
        <v>175</v>
      </c>
      <c r="D12" s="126" t="s">
        <v>893</v>
      </c>
      <c r="E12" s="126" t="s">
        <v>894</v>
      </c>
      <c r="F12" s="126" t="s">
        <v>895</v>
      </c>
      <c r="G12" s="126" t="s">
        <v>896</v>
      </c>
      <c r="H12" s="126" t="s">
        <v>897</v>
      </c>
      <c r="J12" s="126" t="s">
        <v>1470</v>
      </c>
    </row>
    <row r="13" spans="1:10">
      <c r="A13" s="126">
        <v>12</v>
      </c>
      <c r="B13" s="126" t="s">
        <v>846</v>
      </c>
      <c r="C13" s="126" t="s">
        <v>175</v>
      </c>
      <c r="D13" s="126" t="s">
        <v>898</v>
      </c>
      <c r="E13" s="126" t="s">
        <v>899</v>
      </c>
      <c r="F13" s="126" t="s">
        <v>900</v>
      </c>
      <c r="G13" s="126" t="s">
        <v>896</v>
      </c>
      <c r="J13" s="126" t="s">
        <v>1470</v>
      </c>
    </row>
    <row r="14" spans="1:10">
      <c r="A14" s="126">
        <v>13</v>
      </c>
      <c r="B14" s="126" t="s">
        <v>846</v>
      </c>
      <c r="C14" s="126" t="s">
        <v>175</v>
      </c>
      <c r="D14" s="126" t="s">
        <v>901</v>
      </c>
      <c r="E14" s="126" t="s">
        <v>902</v>
      </c>
      <c r="F14" s="126" t="s">
        <v>903</v>
      </c>
      <c r="G14" s="126" t="s">
        <v>904</v>
      </c>
      <c r="H14" s="126" t="s">
        <v>905</v>
      </c>
      <c r="J14" s="126" t="s">
        <v>1470</v>
      </c>
    </row>
    <row r="15" spans="1:10">
      <c r="A15" s="126">
        <v>14</v>
      </c>
      <c r="B15" s="126" t="s">
        <v>846</v>
      </c>
      <c r="C15" s="126" t="s">
        <v>175</v>
      </c>
      <c r="D15" s="126" t="s">
        <v>906</v>
      </c>
      <c r="E15" s="126" t="s">
        <v>907</v>
      </c>
      <c r="F15" s="126" t="s">
        <v>867</v>
      </c>
      <c r="G15" s="126" t="s">
        <v>896</v>
      </c>
      <c r="J15" s="126" t="s">
        <v>1470</v>
      </c>
    </row>
    <row r="16" spans="1:10">
      <c r="A16" s="126">
        <v>15</v>
      </c>
      <c r="B16" s="126" t="s">
        <v>846</v>
      </c>
      <c r="C16" s="126" t="s">
        <v>175</v>
      </c>
      <c r="D16" s="126" t="s">
        <v>908</v>
      </c>
      <c r="E16" s="126" t="s">
        <v>909</v>
      </c>
      <c r="F16" s="126" t="s">
        <v>910</v>
      </c>
      <c r="G16" s="126" t="s">
        <v>868</v>
      </c>
      <c r="H16" s="126" t="s">
        <v>911</v>
      </c>
      <c r="J16" s="126" t="s">
        <v>1470</v>
      </c>
    </row>
    <row r="17" spans="1:10">
      <c r="A17" s="126">
        <v>16</v>
      </c>
      <c r="B17" s="126" t="s">
        <v>846</v>
      </c>
      <c r="C17" s="126" t="s">
        <v>175</v>
      </c>
      <c r="D17" s="126" t="s">
        <v>912</v>
      </c>
      <c r="E17" s="126" t="s">
        <v>913</v>
      </c>
      <c r="F17" s="126" t="s">
        <v>914</v>
      </c>
      <c r="G17" s="126" t="s">
        <v>896</v>
      </c>
      <c r="H17" s="126" t="s">
        <v>915</v>
      </c>
      <c r="J17" s="126" t="s">
        <v>1470</v>
      </c>
    </row>
    <row r="18" spans="1:10">
      <c r="A18" s="126">
        <v>17</v>
      </c>
      <c r="B18" s="126" t="s">
        <v>846</v>
      </c>
      <c r="C18" s="126" t="s">
        <v>175</v>
      </c>
      <c r="D18" s="126" t="s">
        <v>916</v>
      </c>
      <c r="E18" s="126" t="s">
        <v>917</v>
      </c>
      <c r="F18" s="126" t="s">
        <v>918</v>
      </c>
      <c r="G18" s="126" t="s">
        <v>919</v>
      </c>
      <c r="J18" s="126" t="s">
        <v>1470</v>
      </c>
    </row>
    <row r="19" spans="1:10">
      <c r="A19" s="126">
        <v>18</v>
      </c>
      <c r="B19" s="126" t="s">
        <v>846</v>
      </c>
      <c r="C19" s="126" t="s">
        <v>175</v>
      </c>
      <c r="D19" s="126" t="s">
        <v>920</v>
      </c>
      <c r="E19" s="126" t="s">
        <v>921</v>
      </c>
      <c r="F19" s="126" t="s">
        <v>922</v>
      </c>
      <c r="G19" s="126" t="s">
        <v>538</v>
      </c>
      <c r="H19" s="126" t="s">
        <v>923</v>
      </c>
      <c r="J19" s="126" t="s">
        <v>1470</v>
      </c>
    </row>
    <row r="20" spans="1:10">
      <c r="A20" s="126">
        <v>19</v>
      </c>
      <c r="B20" s="126" t="s">
        <v>846</v>
      </c>
      <c r="C20" s="126" t="s">
        <v>175</v>
      </c>
      <c r="D20" s="126" t="s">
        <v>924</v>
      </c>
      <c r="E20" s="126" t="s">
        <v>925</v>
      </c>
      <c r="F20" s="126" t="s">
        <v>926</v>
      </c>
      <c r="G20" s="126" t="s">
        <v>538</v>
      </c>
      <c r="H20" s="126" t="s">
        <v>927</v>
      </c>
      <c r="J20" s="126" t="s">
        <v>1470</v>
      </c>
    </row>
    <row r="21" spans="1:10">
      <c r="A21" s="126">
        <v>20</v>
      </c>
      <c r="B21" s="126" t="s">
        <v>846</v>
      </c>
      <c r="C21" s="126" t="s">
        <v>175</v>
      </c>
      <c r="D21" s="126" t="s">
        <v>928</v>
      </c>
      <c r="E21" s="126" t="s">
        <v>929</v>
      </c>
      <c r="F21" s="126" t="s">
        <v>930</v>
      </c>
      <c r="G21" s="126" t="s">
        <v>538</v>
      </c>
      <c r="H21" s="126" t="s">
        <v>931</v>
      </c>
      <c r="J21" s="126" t="s">
        <v>1470</v>
      </c>
    </row>
    <row r="22" spans="1:10">
      <c r="A22" s="126">
        <v>21</v>
      </c>
      <c r="B22" s="126" t="s">
        <v>846</v>
      </c>
      <c r="C22" s="126" t="s">
        <v>175</v>
      </c>
      <c r="D22" s="126" t="s">
        <v>932</v>
      </c>
      <c r="E22" s="126" t="s">
        <v>933</v>
      </c>
      <c r="F22" s="126" t="s">
        <v>934</v>
      </c>
      <c r="G22" s="126" t="s">
        <v>538</v>
      </c>
      <c r="H22" s="126" t="s">
        <v>935</v>
      </c>
      <c r="J22" s="126" t="s">
        <v>1470</v>
      </c>
    </row>
    <row r="23" spans="1:10">
      <c r="A23" s="126">
        <v>22</v>
      </c>
      <c r="B23" s="126" t="s">
        <v>846</v>
      </c>
      <c r="C23" s="126" t="s">
        <v>175</v>
      </c>
      <c r="D23" s="126" t="s">
        <v>936</v>
      </c>
      <c r="E23" s="126" t="s">
        <v>937</v>
      </c>
      <c r="F23" s="126" t="s">
        <v>938</v>
      </c>
      <c r="G23" s="126" t="s">
        <v>939</v>
      </c>
      <c r="J23" s="126" t="s">
        <v>1470</v>
      </c>
    </row>
    <row r="24" spans="1:10">
      <c r="A24" s="126">
        <v>23</v>
      </c>
      <c r="B24" s="126" t="s">
        <v>846</v>
      </c>
      <c r="C24" s="126" t="s">
        <v>175</v>
      </c>
      <c r="D24" s="126" t="s">
        <v>940</v>
      </c>
      <c r="E24" s="126" t="s">
        <v>941</v>
      </c>
      <c r="F24" s="126" t="s">
        <v>942</v>
      </c>
      <c r="G24" s="126" t="s">
        <v>878</v>
      </c>
      <c r="H24" s="126" t="s">
        <v>943</v>
      </c>
      <c r="J24" s="126" t="s">
        <v>1470</v>
      </c>
    </row>
    <row r="25" spans="1:10">
      <c r="A25" s="126">
        <v>24</v>
      </c>
      <c r="B25" s="126" t="s">
        <v>846</v>
      </c>
      <c r="C25" s="126" t="s">
        <v>175</v>
      </c>
      <c r="D25" s="126" t="s">
        <v>944</v>
      </c>
      <c r="E25" s="126" t="s">
        <v>945</v>
      </c>
      <c r="F25" s="126" t="s">
        <v>946</v>
      </c>
      <c r="G25" s="126" t="s">
        <v>878</v>
      </c>
      <c r="J25" s="126" t="s">
        <v>1470</v>
      </c>
    </row>
    <row r="26" spans="1:10">
      <c r="A26" s="126">
        <v>25</v>
      </c>
      <c r="B26" s="126" t="s">
        <v>846</v>
      </c>
      <c r="C26" s="126" t="s">
        <v>175</v>
      </c>
      <c r="D26" s="126" t="s">
        <v>947</v>
      </c>
      <c r="E26" s="126" t="s">
        <v>948</v>
      </c>
      <c r="F26" s="126" t="s">
        <v>949</v>
      </c>
      <c r="G26" s="126" t="s">
        <v>896</v>
      </c>
      <c r="J26" s="126" t="s">
        <v>1470</v>
      </c>
    </row>
    <row r="27" spans="1:10">
      <c r="A27" s="126">
        <v>26</v>
      </c>
      <c r="B27" s="126" t="s">
        <v>846</v>
      </c>
      <c r="C27" s="126" t="s">
        <v>175</v>
      </c>
      <c r="D27" s="126" t="s">
        <v>950</v>
      </c>
      <c r="E27" s="126" t="s">
        <v>951</v>
      </c>
      <c r="F27" s="126" t="s">
        <v>952</v>
      </c>
      <c r="G27" s="126" t="s">
        <v>953</v>
      </c>
      <c r="J27" s="126" t="s">
        <v>1470</v>
      </c>
    </row>
    <row r="28" spans="1:10">
      <c r="A28" s="126">
        <v>27</v>
      </c>
      <c r="B28" s="126" t="s">
        <v>846</v>
      </c>
      <c r="C28" s="126" t="s">
        <v>175</v>
      </c>
      <c r="D28" s="126" t="s">
        <v>954</v>
      </c>
      <c r="E28" s="126" t="s">
        <v>955</v>
      </c>
      <c r="F28" s="126" t="s">
        <v>956</v>
      </c>
      <c r="G28" s="126" t="s">
        <v>953</v>
      </c>
      <c r="H28" s="126" t="s">
        <v>957</v>
      </c>
      <c r="J28" s="126" t="s">
        <v>1470</v>
      </c>
    </row>
    <row r="29" spans="1:10">
      <c r="A29" s="126">
        <v>28</v>
      </c>
      <c r="B29" s="126" t="s">
        <v>846</v>
      </c>
      <c r="C29" s="126" t="s">
        <v>175</v>
      </c>
      <c r="D29" s="126" t="s">
        <v>958</v>
      </c>
      <c r="E29" s="126" t="s">
        <v>959</v>
      </c>
      <c r="F29" s="126" t="s">
        <v>960</v>
      </c>
      <c r="G29" s="126" t="s">
        <v>961</v>
      </c>
      <c r="H29" s="126" t="s">
        <v>962</v>
      </c>
      <c r="J29" s="126" t="s">
        <v>1470</v>
      </c>
    </row>
    <row r="30" spans="1:10">
      <c r="A30" s="126">
        <v>29</v>
      </c>
      <c r="B30" s="126" t="s">
        <v>846</v>
      </c>
      <c r="C30" s="126" t="s">
        <v>175</v>
      </c>
      <c r="D30" s="126" t="s">
        <v>963</v>
      </c>
      <c r="E30" s="126" t="s">
        <v>964</v>
      </c>
      <c r="F30" s="126" t="s">
        <v>965</v>
      </c>
      <c r="G30" s="126" t="s">
        <v>966</v>
      </c>
      <c r="H30" s="126" t="s">
        <v>967</v>
      </c>
      <c r="J30" s="126" t="s">
        <v>1470</v>
      </c>
    </row>
    <row r="31" spans="1:10">
      <c r="A31" s="126">
        <v>30</v>
      </c>
      <c r="B31" s="126" t="s">
        <v>846</v>
      </c>
      <c r="C31" s="126" t="s">
        <v>175</v>
      </c>
      <c r="D31" s="126" t="s">
        <v>968</v>
      </c>
      <c r="E31" s="126" t="s">
        <v>969</v>
      </c>
      <c r="F31" s="126" t="s">
        <v>970</v>
      </c>
      <c r="G31" s="126" t="s">
        <v>953</v>
      </c>
      <c r="H31" s="126" t="s">
        <v>971</v>
      </c>
      <c r="J31" s="126" t="s">
        <v>1470</v>
      </c>
    </row>
    <row r="32" spans="1:10">
      <c r="A32" s="126">
        <v>31</v>
      </c>
      <c r="B32" s="126" t="s">
        <v>846</v>
      </c>
      <c r="C32" s="126" t="s">
        <v>175</v>
      </c>
      <c r="D32" s="126" t="s">
        <v>972</v>
      </c>
      <c r="E32" s="126" t="s">
        <v>973</v>
      </c>
      <c r="F32" s="126" t="s">
        <v>974</v>
      </c>
      <c r="G32" s="126" t="s">
        <v>975</v>
      </c>
      <c r="H32" s="126" t="s">
        <v>976</v>
      </c>
      <c r="J32" s="126" t="s">
        <v>1470</v>
      </c>
    </row>
    <row r="33" spans="1:10">
      <c r="A33" s="126">
        <v>32</v>
      </c>
      <c r="B33" s="126" t="s">
        <v>846</v>
      </c>
      <c r="C33" s="126" t="s">
        <v>175</v>
      </c>
      <c r="D33" s="126" t="s">
        <v>977</v>
      </c>
      <c r="E33" s="126" t="s">
        <v>978</v>
      </c>
      <c r="F33" s="126" t="s">
        <v>979</v>
      </c>
      <c r="G33" s="126" t="s">
        <v>980</v>
      </c>
      <c r="J33" s="126" t="s">
        <v>1470</v>
      </c>
    </row>
    <row r="34" spans="1:10">
      <c r="A34" s="126">
        <v>33</v>
      </c>
      <c r="B34" s="126" t="s">
        <v>846</v>
      </c>
      <c r="C34" s="126" t="s">
        <v>175</v>
      </c>
      <c r="D34" s="126" t="s">
        <v>981</v>
      </c>
      <c r="E34" s="126" t="s">
        <v>982</v>
      </c>
      <c r="F34" s="126" t="s">
        <v>983</v>
      </c>
      <c r="G34" s="126" t="s">
        <v>860</v>
      </c>
      <c r="H34" s="126" t="s">
        <v>984</v>
      </c>
      <c r="J34" s="126" t="s">
        <v>1470</v>
      </c>
    </row>
    <row r="35" spans="1:10">
      <c r="A35" s="126">
        <v>34</v>
      </c>
      <c r="B35" s="126" t="s">
        <v>846</v>
      </c>
      <c r="C35" s="126" t="s">
        <v>175</v>
      </c>
      <c r="D35" s="126" t="s">
        <v>985</v>
      </c>
      <c r="E35" s="126" t="s">
        <v>986</v>
      </c>
      <c r="F35" s="126" t="s">
        <v>987</v>
      </c>
      <c r="G35" s="126" t="s">
        <v>988</v>
      </c>
      <c r="H35" s="126" t="s">
        <v>989</v>
      </c>
      <c r="J35" s="126" t="s">
        <v>1470</v>
      </c>
    </row>
    <row r="36" spans="1:10">
      <c r="A36" s="126">
        <v>35</v>
      </c>
      <c r="B36" s="126" t="s">
        <v>846</v>
      </c>
      <c r="C36" s="126" t="s">
        <v>175</v>
      </c>
      <c r="D36" s="126" t="s">
        <v>990</v>
      </c>
      <c r="E36" s="126" t="s">
        <v>991</v>
      </c>
      <c r="F36" s="126" t="s">
        <v>992</v>
      </c>
      <c r="G36" s="126" t="s">
        <v>993</v>
      </c>
      <c r="H36" s="126" t="s">
        <v>994</v>
      </c>
      <c r="J36" s="126" t="s">
        <v>1470</v>
      </c>
    </row>
    <row r="37" spans="1:10">
      <c r="A37" s="126">
        <v>36</v>
      </c>
      <c r="B37" s="126" t="s">
        <v>846</v>
      </c>
      <c r="C37" s="126" t="s">
        <v>175</v>
      </c>
      <c r="D37" s="126" t="s">
        <v>995</v>
      </c>
      <c r="E37" s="126" t="s">
        <v>996</v>
      </c>
      <c r="F37" s="126" t="s">
        <v>997</v>
      </c>
      <c r="G37" s="126" t="s">
        <v>939</v>
      </c>
      <c r="H37" s="126" t="s">
        <v>998</v>
      </c>
      <c r="J37" s="126" t="s">
        <v>1470</v>
      </c>
    </row>
    <row r="38" spans="1:10">
      <c r="A38" s="126">
        <v>37</v>
      </c>
      <c r="B38" s="126" t="s">
        <v>846</v>
      </c>
      <c r="C38" s="126" t="s">
        <v>175</v>
      </c>
      <c r="D38" s="126" t="s">
        <v>999</v>
      </c>
      <c r="E38" s="126" t="s">
        <v>1000</v>
      </c>
      <c r="F38" s="126" t="s">
        <v>1001</v>
      </c>
      <c r="G38" s="126" t="s">
        <v>1002</v>
      </c>
      <c r="H38" s="126" t="s">
        <v>1003</v>
      </c>
      <c r="J38" s="126" t="s">
        <v>1470</v>
      </c>
    </row>
    <row r="39" spans="1:10">
      <c r="A39" s="126">
        <v>38</v>
      </c>
      <c r="B39" s="126" t="s">
        <v>846</v>
      </c>
      <c r="C39" s="126" t="s">
        <v>175</v>
      </c>
      <c r="D39" s="126" t="s">
        <v>1004</v>
      </c>
      <c r="E39" s="126" t="s">
        <v>1005</v>
      </c>
      <c r="F39" s="126" t="s">
        <v>1006</v>
      </c>
      <c r="G39" s="126" t="s">
        <v>1007</v>
      </c>
      <c r="H39" s="126" t="s">
        <v>1008</v>
      </c>
      <c r="J39" s="126" t="s">
        <v>1470</v>
      </c>
    </row>
    <row r="40" spans="1:10">
      <c r="A40" s="126">
        <v>39</v>
      </c>
      <c r="B40" s="126" t="s">
        <v>846</v>
      </c>
      <c r="C40" s="126" t="s">
        <v>175</v>
      </c>
      <c r="D40" s="126" t="s">
        <v>1009</v>
      </c>
      <c r="E40" s="126" t="s">
        <v>1010</v>
      </c>
      <c r="F40" s="126" t="s">
        <v>1011</v>
      </c>
      <c r="G40" s="126" t="s">
        <v>873</v>
      </c>
      <c r="H40" s="126" t="s">
        <v>1012</v>
      </c>
      <c r="J40" s="126" t="s">
        <v>1470</v>
      </c>
    </row>
    <row r="41" spans="1:10">
      <c r="A41" s="126">
        <v>40</v>
      </c>
      <c r="B41" s="126" t="s">
        <v>846</v>
      </c>
      <c r="C41" s="126" t="s">
        <v>175</v>
      </c>
      <c r="D41" s="126" t="s">
        <v>1013</v>
      </c>
      <c r="E41" s="126" t="s">
        <v>1014</v>
      </c>
      <c r="F41" s="126" t="s">
        <v>1015</v>
      </c>
      <c r="G41" s="126" t="s">
        <v>1016</v>
      </c>
      <c r="J41" s="126" t="s">
        <v>1470</v>
      </c>
    </row>
    <row r="42" spans="1:10">
      <c r="A42" s="126">
        <v>41</v>
      </c>
      <c r="B42" s="126" t="s">
        <v>846</v>
      </c>
      <c r="C42" s="126" t="s">
        <v>175</v>
      </c>
      <c r="D42" s="126" t="s">
        <v>1017</v>
      </c>
      <c r="E42" s="126" t="s">
        <v>1018</v>
      </c>
      <c r="F42" s="126" t="s">
        <v>1019</v>
      </c>
      <c r="G42" s="126" t="s">
        <v>953</v>
      </c>
      <c r="J42" s="126" t="s">
        <v>1470</v>
      </c>
    </row>
    <row r="43" spans="1:10">
      <c r="A43" s="126">
        <v>42</v>
      </c>
      <c r="B43" s="126" t="s">
        <v>846</v>
      </c>
      <c r="C43" s="126" t="s">
        <v>175</v>
      </c>
      <c r="D43" s="126" t="s">
        <v>1020</v>
      </c>
      <c r="E43" s="126" t="s">
        <v>1021</v>
      </c>
      <c r="F43" s="126" t="s">
        <v>1022</v>
      </c>
      <c r="G43" s="126" t="s">
        <v>1023</v>
      </c>
      <c r="J43" s="126" t="s">
        <v>1470</v>
      </c>
    </row>
    <row r="44" spans="1:10">
      <c r="A44" s="126">
        <v>43</v>
      </c>
      <c r="B44" s="126" t="s">
        <v>846</v>
      </c>
      <c r="C44" s="126" t="s">
        <v>175</v>
      </c>
      <c r="D44" s="126" t="s">
        <v>1024</v>
      </c>
      <c r="E44" s="126" t="s">
        <v>1025</v>
      </c>
      <c r="F44" s="126" t="s">
        <v>1026</v>
      </c>
      <c r="G44" s="126" t="s">
        <v>953</v>
      </c>
      <c r="J44" s="126" t="s">
        <v>1470</v>
      </c>
    </row>
    <row r="45" spans="1:10">
      <c r="A45" s="126">
        <v>44</v>
      </c>
      <c r="B45" s="126" t="s">
        <v>846</v>
      </c>
      <c r="C45" s="126" t="s">
        <v>175</v>
      </c>
      <c r="D45" s="126" t="s">
        <v>1027</v>
      </c>
      <c r="E45" s="126" t="s">
        <v>1028</v>
      </c>
      <c r="F45" s="126" t="s">
        <v>1029</v>
      </c>
      <c r="G45" s="126" t="s">
        <v>1023</v>
      </c>
      <c r="J45" s="126" t="s">
        <v>1470</v>
      </c>
    </row>
    <row r="46" spans="1:10">
      <c r="A46" s="126">
        <v>45</v>
      </c>
      <c r="B46" s="126" t="s">
        <v>846</v>
      </c>
      <c r="C46" s="126" t="s">
        <v>175</v>
      </c>
      <c r="D46" s="126" t="s">
        <v>1030</v>
      </c>
      <c r="E46" s="126" t="s">
        <v>1031</v>
      </c>
      <c r="F46" s="126" t="s">
        <v>1032</v>
      </c>
      <c r="G46" s="126" t="s">
        <v>1033</v>
      </c>
      <c r="H46" s="126" t="s">
        <v>1034</v>
      </c>
      <c r="I46" s="126" t="s">
        <v>1035</v>
      </c>
      <c r="J46" s="126" t="s">
        <v>1470</v>
      </c>
    </row>
    <row r="47" spans="1:10">
      <c r="A47" s="126">
        <v>46</v>
      </c>
      <c r="B47" s="126" t="s">
        <v>846</v>
      </c>
      <c r="C47" s="126" t="s">
        <v>175</v>
      </c>
      <c r="D47" s="126" t="s">
        <v>1036</v>
      </c>
      <c r="E47" s="126" t="s">
        <v>1037</v>
      </c>
      <c r="F47" s="126" t="s">
        <v>1038</v>
      </c>
      <c r="G47" s="126" t="s">
        <v>1039</v>
      </c>
      <c r="H47" s="126" t="s">
        <v>1040</v>
      </c>
      <c r="J47" s="126" t="s">
        <v>1470</v>
      </c>
    </row>
    <row r="48" spans="1:10">
      <c r="A48" s="126">
        <v>47</v>
      </c>
      <c r="B48" s="126" t="s">
        <v>846</v>
      </c>
      <c r="C48" s="126" t="s">
        <v>175</v>
      </c>
      <c r="D48" s="126" t="s">
        <v>1041</v>
      </c>
      <c r="E48" s="126" t="s">
        <v>1042</v>
      </c>
      <c r="F48" s="126" t="s">
        <v>1043</v>
      </c>
      <c r="G48" s="126" t="s">
        <v>939</v>
      </c>
      <c r="J48" s="126" t="s">
        <v>1470</v>
      </c>
    </row>
    <row r="49" spans="1:10">
      <c r="A49" s="126">
        <v>48</v>
      </c>
      <c r="B49" s="126" t="s">
        <v>846</v>
      </c>
      <c r="C49" s="126" t="s">
        <v>175</v>
      </c>
      <c r="D49" s="126" t="s">
        <v>1044</v>
      </c>
      <c r="E49" s="126" t="s">
        <v>1045</v>
      </c>
      <c r="F49" s="126" t="s">
        <v>1046</v>
      </c>
      <c r="G49" s="126" t="s">
        <v>939</v>
      </c>
      <c r="J49" s="126" t="s">
        <v>1470</v>
      </c>
    </row>
    <row r="50" spans="1:10">
      <c r="A50" s="126">
        <v>49</v>
      </c>
      <c r="B50" s="126" t="s">
        <v>846</v>
      </c>
      <c r="C50" s="126" t="s">
        <v>175</v>
      </c>
      <c r="D50" s="126" t="s">
        <v>1047</v>
      </c>
      <c r="E50" s="126" t="s">
        <v>1048</v>
      </c>
      <c r="F50" s="126" t="s">
        <v>1049</v>
      </c>
      <c r="G50" s="126" t="s">
        <v>953</v>
      </c>
      <c r="J50" s="126" t="s">
        <v>1470</v>
      </c>
    </row>
    <row r="51" spans="1:10">
      <c r="A51" s="126">
        <v>50</v>
      </c>
      <c r="B51" s="126" t="s">
        <v>846</v>
      </c>
      <c r="C51" s="126" t="s">
        <v>175</v>
      </c>
      <c r="D51" s="126" t="s">
        <v>1050</v>
      </c>
      <c r="E51" s="126" t="s">
        <v>1051</v>
      </c>
      <c r="F51" s="126" t="s">
        <v>1052</v>
      </c>
      <c r="G51" s="126" t="s">
        <v>953</v>
      </c>
      <c r="J51" s="126" t="s">
        <v>1470</v>
      </c>
    </row>
    <row r="52" spans="1:10">
      <c r="A52" s="126">
        <v>51</v>
      </c>
      <c r="B52" s="126" t="s">
        <v>846</v>
      </c>
      <c r="C52" s="126" t="s">
        <v>175</v>
      </c>
      <c r="D52" s="126" t="s">
        <v>1053</v>
      </c>
      <c r="E52" s="126" t="s">
        <v>1054</v>
      </c>
      <c r="F52" s="126" t="s">
        <v>1055</v>
      </c>
      <c r="G52" s="126" t="s">
        <v>860</v>
      </c>
      <c r="H52" s="126" t="s">
        <v>1056</v>
      </c>
      <c r="J52" s="126" t="s">
        <v>1470</v>
      </c>
    </row>
    <row r="53" spans="1:10">
      <c r="A53" s="126">
        <v>52</v>
      </c>
      <c r="B53" s="126" t="s">
        <v>846</v>
      </c>
      <c r="C53" s="126" t="s">
        <v>175</v>
      </c>
      <c r="D53" s="126" t="s">
        <v>1057</v>
      </c>
      <c r="E53" s="126" t="s">
        <v>1058</v>
      </c>
      <c r="F53" s="126" t="s">
        <v>1059</v>
      </c>
      <c r="G53" s="126" t="s">
        <v>850</v>
      </c>
      <c r="J53" s="126" t="s">
        <v>1470</v>
      </c>
    </row>
    <row r="54" spans="1:10">
      <c r="A54" s="126">
        <v>53</v>
      </c>
      <c r="B54" s="126" t="s">
        <v>846</v>
      </c>
      <c r="C54" s="126" t="s">
        <v>175</v>
      </c>
      <c r="D54" s="126" t="s">
        <v>1060</v>
      </c>
      <c r="E54" s="126" t="s">
        <v>1061</v>
      </c>
      <c r="F54" s="126" t="s">
        <v>1062</v>
      </c>
      <c r="G54" s="126" t="s">
        <v>1063</v>
      </c>
      <c r="J54" s="126" t="s">
        <v>1470</v>
      </c>
    </row>
    <row r="55" spans="1:10">
      <c r="A55" s="126">
        <v>54</v>
      </c>
      <c r="B55" s="126" t="s">
        <v>846</v>
      </c>
      <c r="C55" s="126" t="s">
        <v>175</v>
      </c>
      <c r="D55" s="126" t="s">
        <v>1064</v>
      </c>
      <c r="E55" s="126" t="s">
        <v>1065</v>
      </c>
      <c r="F55" s="126" t="s">
        <v>1066</v>
      </c>
      <c r="G55" s="126" t="s">
        <v>1063</v>
      </c>
      <c r="J55" s="126" t="s">
        <v>1470</v>
      </c>
    </row>
    <row r="56" spans="1:10">
      <c r="A56" s="126">
        <v>55</v>
      </c>
      <c r="B56" s="126" t="s">
        <v>846</v>
      </c>
      <c r="C56" s="126" t="s">
        <v>175</v>
      </c>
      <c r="D56" s="126" t="s">
        <v>1067</v>
      </c>
      <c r="E56" s="126" t="s">
        <v>1068</v>
      </c>
      <c r="F56" s="126" t="s">
        <v>1069</v>
      </c>
      <c r="G56" s="126" t="s">
        <v>878</v>
      </c>
      <c r="J56" s="126" t="s">
        <v>1470</v>
      </c>
    </row>
    <row r="57" spans="1:10">
      <c r="A57" s="126">
        <v>56</v>
      </c>
      <c r="B57" s="126" t="s">
        <v>846</v>
      </c>
      <c r="C57" s="126" t="s">
        <v>175</v>
      </c>
      <c r="D57" s="126" t="s">
        <v>1070</v>
      </c>
      <c r="E57" s="126" t="s">
        <v>1071</v>
      </c>
      <c r="F57" s="126" t="s">
        <v>1072</v>
      </c>
      <c r="G57" s="126" t="s">
        <v>1007</v>
      </c>
      <c r="H57" s="126" t="s">
        <v>1073</v>
      </c>
      <c r="J57" s="126" t="s">
        <v>1470</v>
      </c>
    </row>
    <row r="58" spans="1:10">
      <c r="A58" s="126">
        <v>57</v>
      </c>
      <c r="B58" s="126" t="s">
        <v>846</v>
      </c>
      <c r="C58" s="126" t="s">
        <v>175</v>
      </c>
      <c r="D58" s="126" t="s">
        <v>1074</v>
      </c>
      <c r="E58" s="126" t="s">
        <v>1075</v>
      </c>
      <c r="F58" s="126" t="s">
        <v>1076</v>
      </c>
      <c r="G58" s="126" t="s">
        <v>878</v>
      </c>
      <c r="J58" s="126" t="s">
        <v>1470</v>
      </c>
    </row>
    <row r="59" spans="1:10">
      <c r="A59" s="126">
        <v>58</v>
      </c>
      <c r="B59" s="126" t="s">
        <v>846</v>
      </c>
      <c r="C59" s="126" t="s">
        <v>175</v>
      </c>
      <c r="D59" s="126" t="s">
        <v>1077</v>
      </c>
      <c r="E59" s="126" t="s">
        <v>1078</v>
      </c>
      <c r="F59" s="126" t="s">
        <v>1079</v>
      </c>
      <c r="G59" s="126" t="s">
        <v>1063</v>
      </c>
      <c r="J59" s="126" t="s">
        <v>1470</v>
      </c>
    </row>
    <row r="60" spans="1:10">
      <c r="A60" s="126">
        <v>59</v>
      </c>
      <c r="B60" s="126" t="s">
        <v>846</v>
      </c>
      <c r="C60" s="126" t="s">
        <v>175</v>
      </c>
      <c r="D60" s="126" t="s">
        <v>1080</v>
      </c>
      <c r="E60" s="126" t="s">
        <v>1081</v>
      </c>
      <c r="F60" s="126" t="s">
        <v>1082</v>
      </c>
      <c r="G60" s="126" t="s">
        <v>1083</v>
      </c>
      <c r="H60" s="126" t="s">
        <v>1084</v>
      </c>
      <c r="J60" s="126" t="s">
        <v>1470</v>
      </c>
    </row>
    <row r="61" spans="1:10">
      <c r="A61" s="126">
        <v>60</v>
      </c>
      <c r="B61" s="126" t="s">
        <v>846</v>
      </c>
      <c r="C61" s="126" t="s">
        <v>175</v>
      </c>
      <c r="D61" s="126" t="s">
        <v>1085</v>
      </c>
      <c r="E61" s="126" t="s">
        <v>1086</v>
      </c>
      <c r="F61" s="126" t="s">
        <v>1087</v>
      </c>
      <c r="G61" s="126" t="s">
        <v>1088</v>
      </c>
      <c r="J61" s="126" t="s">
        <v>1470</v>
      </c>
    </row>
    <row r="62" spans="1:10">
      <c r="A62" s="126">
        <v>61</v>
      </c>
      <c r="B62" s="126" t="s">
        <v>846</v>
      </c>
      <c r="C62" s="126" t="s">
        <v>175</v>
      </c>
      <c r="D62" s="126" t="s">
        <v>1089</v>
      </c>
      <c r="E62" s="126" t="s">
        <v>1090</v>
      </c>
      <c r="F62" s="126" t="s">
        <v>1091</v>
      </c>
      <c r="G62" s="126" t="s">
        <v>868</v>
      </c>
      <c r="H62" s="126" t="s">
        <v>1092</v>
      </c>
      <c r="J62" s="126" t="s">
        <v>1470</v>
      </c>
    </row>
    <row r="63" spans="1:10">
      <c r="A63" s="126">
        <v>62</v>
      </c>
      <c r="B63" s="126" t="s">
        <v>846</v>
      </c>
      <c r="C63" s="126" t="s">
        <v>175</v>
      </c>
      <c r="D63" s="126" t="s">
        <v>1093</v>
      </c>
      <c r="E63" s="126" t="s">
        <v>1094</v>
      </c>
      <c r="F63" s="126" t="s">
        <v>1095</v>
      </c>
      <c r="G63" s="126" t="s">
        <v>988</v>
      </c>
      <c r="J63" s="126" t="s">
        <v>1470</v>
      </c>
    </row>
    <row r="64" spans="1:10">
      <c r="A64" s="126">
        <v>63</v>
      </c>
      <c r="B64" s="126" t="s">
        <v>846</v>
      </c>
      <c r="C64" s="126" t="s">
        <v>175</v>
      </c>
      <c r="D64" s="126" t="s">
        <v>1096</v>
      </c>
      <c r="E64" s="126" t="s">
        <v>1097</v>
      </c>
      <c r="F64" s="126" t="s">
        <v>1098</v>
      </c>
      <c r="G64" s="126" t="s">
        <v>1063</v>
      </c>
      <c r="I64" s="126" t="s">
        <v>1099</v>
      </c>
      <c r="J64" s="126" t="s">
        <v>1470</v>
      </c>
    </row>
    <row r="65" spans="1:10">
      <c r="A65" s="126">
        <v>64</v>
      </c>
      <c r="B65" s="126" t="s">
        <v>846</v>
      </c>
      <c r="C65" s="126" t="s">
        <v>175</v>
      </c>
      <c r="D65" s="126" t="s">
        <v>1100</v>
      </c>
      <c r="E65" s="126" t="s">
        <v>1101</v>
      </c>
      <c r="F65" s="126" t="s">
        <v>1102</v>
      </c>
      <c r="G65" s="126" t="s">
        <v>868</v>
      </c>
      <c r="J65" s="126" t="s">
        <v>1470</v>
      </c>
    </row>
    <row r="66" spans="1:10">
      <c r="A66" s="126">
        <v>65</v>
      </c>
      <c r="B66" s="126" t="s">
        <v>846</v>
      </c>
      <c r="C66" s="126" t="s">
        <v>175</v>
      </c>
      <c r="D66" s="126" t="s">
        <v>1103</v>
      </c>
      <c r="E66" s="126" t="s">
        <v>1104</v>
      </c>
      <c r="F66" s="126" t="s">
        <v>1105</v>
      </c>
      <c r="G66" s="126" t="s">
        <v>1106</v>
      </c>
      <c r="H66" s="126" t="s">
        <v>1107</v>
      </c>
      <c r="J66" s="126" t="s">
        <v>1470</v>
      </c>
    </row>
    <row r="67" spans="1:10">
      <c r="A67" s="126">
        <v>66</v>
      </c>
      <c r="B67" s="126" t="s">
        <v>846</v>
      </c>
      <c r="C67" s="126" t="s">
        <v>175</v>
      </c>
      <c r="D67" s="126" t="s">
        <v>1108</v>
      </c>
      <c r="E67" s="126" t="s">
        <v>1109</v>
      </c>
      <c r="F67" s="126" t="s">
        <v>1110</v>
      </c>
      <c r="G67" s="126" t="s">
        <v>1111</v>
      </c>
      <c r="J67" s="126" t="s">
        <v>1470</v>
      </c>
    </row>
    <row r="68" spans="1:10">
      <c r="A68" s="126">
        <v>67</v>
      </c>
      <c r="B68" s="126" t="s">
        <v>846</v>
      </c>
      <c r="C68" s="126" t="s">
        <v>175</v>
      </c>
      <c r="D68" s="126" t="s">
        <v>1112</v>
      </c>
      <c r="E68" s="126" t="s">
        <v>1113</v>
      </c>
      <c r="F68" s="126" t="s">
        <v>1114</v>
      </c>
      <c r="G68" s="126" t="s">
        <v>1115</v>
      </c>
      <c r="H68" s="126" t="s">
        <v>1116</v>
      </c>
      <c r="J68" s="126" t="s">
        <v>1470</v>
      </c>
    </row>
    <row r="69" spans="1:10">
      <c r="A69" s="126">
        <v>68</v>
      </c>
      <c r="B69" s="126" t="s">
        <v>846</v>
      </c>
      <c r="C69" s="126" t="s">
        <v>175</v>
      </c>
      <c r="D69" s="126" t="s">
        <v>1117</v>
      </c>
      <c r="E69" s="126" t="s">
        <v>1118</v>
      </c>
      <c r="F69" s="126" t="s">
        <v>1119</v>
      </c>
      <c r="G69" s="126" t="s">
        <v>1120</v>
      </c>
      <c r="H69" s="126" t="s">
        <v>1121</v>
      </c>
      <c r="J69" s="126" t="s">
        <v>1470</v>
      </c>
    </row>
    <row r="70" spans="1:10">
      <c r="A70" s="126">
        <v>69</v>
      </c>
      <c r="B70" s="126" t="s">
        <v>846</v>
      </c>
      <c r="C70" s="126" t="s">
        <v>175</v>
      </c>
      <c r="D70" s="126" t="s">
        <v>1122</v>
      </c>
      <c r="E70" s="126" t="s">
        <v>1123</v>
      </c>
      <c r="F70" s="126" t="s">
        <v>1124</v>
      </c>
      <c r="G70" s="126" t="s">
        <v>953</v>
      </c>
      <c r="J70" s="126" t="s">
        <v>1470</v>
      </c>
    </row>
    <row r="71" spans="1:10">
      <c r="A71" s="126">
        <v>70</v>
      </c>
      <c r="B71" s="126" t="s">
        <v>846</v>
      </c>
      <c r="C71" s="126" t="s">
        <v>175</v>
      </c>
      <c r="D71" s="126" t="s">
        <v>1125</v>
      </c>
      <c r="E71" s="126" t="s">
        <v>1126</v>
      </c>
      <c r="F71" s="126" t="s">
        <v>1127</v>
      </c>
      <c r="G71" s="126" t="s">
        <v>953</v>
      </c>
      <c r="H71" s="126" t="s">
        <v>1128</v>
      </c>
      <c r="J71" s="126" t="s">
        <v>1470</v>
      </c>
    </row>
    <row r="72" spans="1:10">
      <c r="A72" s="126">
        <v>71</v>
      </c>
      <c r="B72" s="126" t="s">
        <v>846</v>
      </c>
      <c r="C72" s="126" t="s">
        <v>175</v>
      </c>
      <c r="D72" s="126" t="s">
        <v>1129</v>
      </c>
      <c r="E72" s="126" t="s">
        <v>1130</v>
      </c>
      <c r="F72" s="126" t="s">
        <v>1131</v>
      </c>
      <c r="G72" s="126" t="s">
        <v>953</v>
      </c>
      <c r="H72" s="126" t="s">
        <v>1132</v>
      </c>
      <c r="J72" s="126" t="s">
        <v>1470</v>
      </c>
    </row>
    <row r="73" spans="1:10">
      <c r="A73" s="126">
        <v>72</v>
      </c>
      <c r="B73" s="126" t="s">
        <v>846</v>
      </c>
      <c r="C73" s="126" t="s">
        <v>175</v>
      </c>
      <c r="D73" s="126" t="s">
        <v>1133</v>
      </c>
      <c r="E73" s="126" t="s">
        <v>1134</v>
      </c>
      <c r="F73" s="126" t="s">
        <v>1135</v>
      </c>
      <c r="G73" s="126" t="s">
        <v>873</v>
      </c>
      <c r="H73" s="126" t="s">
        <v>1136</v>
      </c>
      <c r="J73" s="126" t="s">
        <v>1470</v>
      </c>
    </row>
    <row r="74" spans="1:10">
      <c r="A74" s="126">
        <v>73</v>
      </c>
      <c r="B74" s="126" t="s">
        <v>846</v>
      </c>
      <c r="C74" s="126" t="s">
        <v>175</v>
      </c>
      <c r="D74" s="126" t="s">
        <v>1137</v>
      </c>
      <c r="E74" s="126" t="s">
        <v>1138</v>
      </c>
      <c r="F74" s="126" t="s">
        <v>1139</v>
      </c>
      <c r="G74" s="126" t="s">
        <v>1140</v>
      </c>
      <c r="H74" s="126" t="s">
        <v>1141</v>
      </c>
      <c r="J74" s="126" t="s">
        <v>1470</v>
      </c>
    </row>
    <row r="75" spans="1:10">
      <c r="A75" s="126">
        <v>74</v>
      </c>
      <c r="B75" s="126" t="s">
        <v>846</v>
      </c>
      <c r="C75" s="126" t="s">
        <v>175</v>
      </c>
      <c r="D75" s="126" t="s">
        <v>1142</v>
      </c>
      <c r="E75" s="126" t="s">
        <v>1143</v>
      </c>
      <c r="F75" s="126" t="s">
        <v>1144</v>
      </c>
      <c r="G75" s="126" t="s">
        <v>896</v>
      </c>
      <c r="J75" s="126" t="s">
        <v>1470</v>
      </c>
    </row>
    <row r="76" spans="1:10">
      <c r="A76" s="126">
        <v>75</v>
      </c>
      <c r="B76" s="126" t="s">
        <v>846</v>
      </c>
      <c r="C76" s="126" t="s">
        <v>175</v>
      </c>
      <c r="D76" s="126" t="s">
        <v>1145</v>
      </c>
      <c r="E76" s="126" t="s">
        <v>1146</v>
      </c>
      <c r="F76" s="126" t="s">
        <v>1147</v>
      </c>
      <c r="G76" s="126" t="s">
        <v>896</v>
      </c>
      <c r="H76" s="126" t="s">
        <v>1148</v>
      </c>
      <c r="J76" s="126" t="s">
        <v>1470</v>
      </c>
    </row>
    <row r="77" spans="1:10">
      <c r="A77" s="126">
        <v>76</v>
      </c>
      <c r="B77" s="126" t="s">
        <v>846</v>
      </c>
      <c r="C77" s="126" t="s">
        <v>175</v>
      </c>
      <c r="D77" s="126" t="s">
        <v>1149</v>
      </c>
      <c r="E77" s="126" t="s">
        <v>1150</v>
      </c>
      <c r="F77" s="126" t="s">
        <v>1151</v>
      </c>
      <c r="G77" s="126" t="s">
        <v>1152</v>
      </c>
      <c r="J77" s="126" t="s">
        <v>1470</v>
      </c>
    </row>
    <row r="78" spans="1:10">
      <c r="A78" s="126">
        <v>77</v>
      </c>
      <c r="B78" s="126" t="s">
        <v>846</v>
      </c>
      <c r="C78" s="126" t="s">
        <v>175</v>
      </c>
      <c r="D78" s="126" t="s">
        <v>1153</v>
      </c>
      <c r="E78" s="126" t="s">
        <v>1154</v>
      </c>
      <c r="F78" s="126" t="s">
        <v>1155</v>
      </c>
      <c r="G78" s="126" t="s">
        <v>1156</v>
      </c>
      <c r="J78" s="126" t="s">
        <v>1470</v>
      </c>
    </row>
    <row r="79" spans="1:10">
      <c r="A79" s="126">
        <v>78</v>
      </c>
      <c r="B79" s="126" t="s">
        <v>846</v>
      </c>
      <c r="C79" s="126" t="s">
        <v>175</v>
      </c>
      <c r="D79" s="126" t="s">
        <v>1157</v>
      </c>
      <c r="E79" s="126" t="s">
        <v>1158</v>
      </c>
      <c r="F79" s="126" t="s">
        <v>1159</v>
      </c>
      <c r="G79" s="126" t="s">
        <v>896</v>
      </c>
      <c r="I79" s="126" t="s">
        <v>1160</v>
      </c>
      <c r="J79" s="126" t="s">
        <v>1470</v>
      </c>
    </row>
    <row r="80" spans="1:10">
      <c r="A80" s="126">
        <v>79</v>
      </c>
      <c r="B80" s="126" t="s">
        <v>846</v>
      </c>
      <c r="C80" s="126" t="s">
        <v>175</v>
      </c>
      <c r="D80" s="126" t="s">
        <v>1161</v>
      </c>
      <c r="E80" s="126" t="s">
        <v>1162</v>
      </c>
      <c r="F80" s="126" t="s">
        <v>1163</v>
      </c>
      <c r="G80" s="126" t="s">
        <v>896</v>
      </c>
      <c r="H80" s="126" t="s">
        <v>1164</v>
      </c>
      <c r="J80" s="126" t="s">
        <v>1470</v>
      </c>
    </row>
    <row r="81" spans="1:10">
      <c r="A81" s="126">
        <v>80</v>
      </c>
      <c r="B81" s="126" t="s">
        <v>846</v>
      </c>
      <c r="C81" s="126" t="s">
        <v>175</v>
      </c>
      <c r="D81" s="126" t="s">
        <v>1165</v>
      </c>
      <c r="E81" s="126" t="s">
        <v>1166</v>
      </c>
      <c r="F81" s="126" t="s">
        <v>1167</v>
      </c>
      <c r="G81" s="126" t="s">
        <v>896</v>
      </c>
      <c r="H81" s="126" t="s">
        <v>1168</v>
      </c>
      <c r="J81" s="126" t="s">
        <v>1470</v>
      </c>
    </row>
    <row r="82" spans="1:10">
      <c r="A82" s="126">
        <v>81</v>
      </c>
      <c r="B82" s="126" t="s">
        <v>846</v>
      </c>
      <c r="C82" s="126" t="s">
        <v>175</v>
      </c>
      <c r="D82" s="126" t="s">
        <v>1169</v>
      </c>
      <c r="E82" s="126" t="s">
        <v>1170</v>
      </c>
      <c r="F82" s="126" t="s">
        <v>1171</v>
      </c>
      <c r="G82" s="126" t="s">
        <v>953</v>
      </c>
      <c r="H82" s="126" t="s">
        <v>1172</v>
      </c>
      <c r="J82" s="126" t="s">
        <v>1470</v>
      </c>
    </row>
    <row r="83" spans="1:10">
      <c r="A83" s="126">
        <v>82</v>
      </c>
      <c r="B83" s="126" t="s">
        <v>846</v>
      </c>
      <c r="C83" s="126" t="s">
        <v>175</v>
      </c>
      <c r="D83" s="126" t="s">
        <v>1173</v>
      </c>
      <c r="E83" s="126" t="s">
        <v>1174</v>
      </c>
      <c r="F83" s="126" t="s">
        <v>1175</v>
      </c>
      <c r="G83" s="126" t="s">
        <v>980</v>
      </c>
      <c r="J83" s="126" t="s">
        <v>1470</v>
      </c>
    </row>
    <row r="84" spans="1:10">
      <c r="A84" s="126">
        <v>83</v>
      </c>
      <c r="B84" s="126" t="s">
        <v>846</v>
      </c>
      <c r="C84" s="126" t="s">
        <v>175</v>
      </c>
      <c r="D84" s="126" t="s">
        <v>1176</v>
      </c>
      <c r="E84" s="126" t="s">
        <v>1177</v>
      </c>
      <c r="F84" s="126" t="s">
        <v>1178</v>
      </c>
      <c r="G84" s="126" t="s">
        <v>1152</v>
      </c>
      <c r="J84" s="126" t="s">
        <v>1470</v>
      </c>
    </row>
    <row r="85" spans="1:10">
      <c r="A85" s="126">
        <v>84</v>
      </c>
      <c r="B85" s="126" t="s">
        <v>846</v>
      </c>
      <c r="C85" s="126" t="s">
        <v>175</v>
      </c>
      <c r="D85" s="126" t="s">
        <v>1179</v>
      </c>
      <c r="E85" s="126" t="s">
        <v>1180</v>
      </c>
      <c r="F85" s="126" t="s">
        <v>1181</v>
      </c>
      <c r="G85" s="126" t="s">
        <v>1182</v>
      </c>
      <c r="H85" s="126" t="s">
        <v>1183</v>
      </c>
      <c r="J85" s="126" t="s">
        <v>1470</v>
      </c>
    </row>
    <row r="86" spans="1:10">
      <c r="A86" s="126">
        <v>85</v>
      </c>
      <c r="B86" s="126" t="s">
        <v>846</v>
      </c>
      <c r="C86" s="126" t="s">
        <v>175</v>
      </c>
      <c r="D86" s="126" t="s">
        <v>1184</v>
      </c>
      <c r="E86" s="126" t="s">
        <v>1185</v>
      </c>
      <c r="F86" s="126" t="s">
        <v>1186</v>
      </c>
      <c r="G86" s="126" t="s">
        <v>953</v>
      </c>
      <c r="H86" s="126" t="s">
        <v>1187</v>
      </c>
      <c r="J86" s="126" t="s">
        <v>1470</v>
      </c>
    </row>
    <row r="87" spans="1:10">
      <c r="A87" s="126">
        <v>86</v>
      </c>
      <c r="B87" s="126" t="s">
        <v>846</v>
      </c>
      <c r="C87" s="126" t="s">
        <v>175</v>
      </c>
      <c r="D87" s="126" t="s">
        <v>1188</v>
      </c>
      <c r="E87" s="126" t="s">
        <v>1189</v>
      </c>
      <c r="F87" s="126" t="s">
        <v>1190</v>
      </c>
      <c r="G87" s="126" t="s">
        <v>860</v>
      </c>
      <c r="H87" s="126" t="s">
        <v>1191</v>
      </c>
      <c r="J87" s="126" t="s">
        <v>1470</v>
      </c>
    </row>
    <row r="88" spans="1:10">
      <c r="A88" s="126">
        <v>87</v>
      </c>
      <c r="B88" s="126" t="s">
        <v>846</v>
      </c>
      <c r="C88" s="126" t="s">
        <v>175</v>
      </c>
      <c r="D88" s="126" t="s">
        <v>1192</v>
      </c>
      <c r="E88" s="126" t="s">
        <v>1193</v>
      </c>
      <c r="F88" s="126" t="s">
        <v>1194</v>
      </c>
      <c r="G88" s="126" t="s">
        <v>919</v>
      </c>
      <c r="H88" s="126" t="s">
        <v>1195</v>
      </c>
      <c r="J88" s="126" t="s">
        <v>1470</v>
      </c>
    </row>
    <row r="89" spans="1:10">
      <c r="A89" s="126">
        <v>88</v>
      </c>
      <c r="B89" s="126" t="s">
        <v>846</v>
      </c>
      <c r="C89" s="126" t="s">
        <v>175</v>
      </c>
      <c r="D89" s="126" t="s">
        <v>1196</v>
      </c>
      <c r="E89" s="126" t="s">
        <v>1197</v>
      </c>
      <c r="F89" s="126" t="s">
        <v>1198</v>
      </c>
      <c r="G89" s="126" t="s">
        <v>850</v>
      </c>
      <c r="H89" s="126" t="s">
        <v>1199</v>
      </c>
      <c r="J89" s="126" t="s">
        <v>1470</v>
      </c>
    </row>
    <row r="90" spans="1:10">
      <c r="A90" s="126">
        <v>89</v>
      </c>
      <c r="B90" s="126" t="s">
        <v>846</v>
      </c>
      <c r="C90" s="126" t="s">
        <v>175</v>
      </c>
      <c r="D90" s="126" t="s">
        <v>1200</v>
      </c>
      <c r="E90" s="126" t="s">
        <v>1201</v>
      </c>
      <c r="F90" s="126" t="s">
        <v>1202</v>
      </c>
      <c r="G90" s="126" t="s">
        <v>896</v>
      </c>
      <c r="H90" s="126" t="s">
        <v>1203</v>
      </c>
      <c r="J90" s="126" t="s">
        <v>1470</v>
      </c>
    </row>
    <row r="91" spans="1:10">
      <c r="A91" s="126">
        <v>90</v>
      </c>
      <c r="B91" s="126" t="s">
        <v>846</v>
      </c>
      <c r="C91" s="126" t="s">
        <v>175</v>
      </c>
      <c r="D91" s="126" t="s">
        <v>1204</v>
      </c>
      <c r="E91" s="126" t="s">
        <v>1205</v>
      </c>
      <c r="F91" s="126" t="s">
        <v>1206</v>
      </c>
      <c r="G91" s="126" t="s">
        <v>1120</v>
      </c>
      <c r="H91" s="126" t="s">
        <v>1207</v>
      </c>
      <c r="J91" s="126" t="s">
        <v>1470</v>
      </c>
    </row>
    <row r="92" spans="1:10">
      <c r="A92" s="126">
        <v>91</v>
      </c>
      <c r="B92" s="126" t="s">
        <v>846</v>
      </c>
      <c r="C92" s="126" t="s">
        <v>175</v>
      </c>
      <c r="D92" s="126" t="s">
        <v>1208</v>
      </c>
      <c r="E92" s="126" t="s">
        <v>1209</v>
      </c>
      <c r="F92" s="126" t="s">
        <v>1210</v>
      </c>
      <c r="G92" s="126" t="s">
        <v>1211</v>
      </c>
      <c r="J92" s="126" t="s">
        <v>1470</v>
      </c>
    </row>
    <row r="93" spans="1:10">
      <c r="A93" s="126">
        <v>92</v>
      </c>
      <c r="B93" s="126" t="s">
        <v>846</v>
      </c>
      <c r="C93" s="126" t="s">
        <v>175</v>
      </c>
      <c r="D93" s="126" t="s">
        <v>1212</v>
      </c>
      <c r="E93" s="126" t="s">
        <v>1213</v>
      </c>
      <c r="F93" s="126" t="s">
        <v>1214</v>
      </c>
      <c r="G93" s="126" t="s">
        <v>888</v>
      </c>
      <c r="H93" s="126" t="s">
        <v>1215</v>
      </c>
      <c r="I93" s="126" t="s">
        <v>1216</v>
      </c>
      <c r="J93" s="126" t="s">
        <v>1470</v>
      </c>
    </row>
    <row r="94" spans="1:10">
      <c r="A94" s="126">
        <v>93</v>
      </c>
      <c r="B94" s="126" t="s">
        <v>846</v>
      </c>
      <c r="C94" s="126" t="s">
        <v>175</v>
      </c>
      <c r="D94" s="126" t="s">
        <v>1217</v>
      </c>
      <c r="E94" s="126" t="s">
        <v>1218</v>
      </c>
      <c r="F94" s="126" t="s">
        <v>1219</v>
      </c>
      <c r="G94" s="126" t="s">
        <v>953</v>
      </c>
      <c r="J94" s="126" t="s">
        <v>1470</v>
      </c>
    </row>
    <row r="95" spans="1:10">
      <c r="A95" s="126">
        <v>94</v>
      </c>
      <c r="B95" s="126" t="s">
        <v>846</v>
      </c>
      <c r="C95" s="126" t="s">
        <v>175</v>
      </c>
      <c r="D95" s="126" t="s">
        <v>1220</v>
      </c>
      <c r="E95" s="126" t="s">
        <v>1221</v>
      </c>
      <c r="F95" s="126" t="s">
        <v>1222</v>
      </c>
      <c r="G95" s="126" t="s">
        <v>1223</v>
      </c>
      <c r="J95" s="126" t="s">
        <v>1470</v>
      </c>
    </row>
    <row r="96" spans="1:10">
      <c r="A96" s="126">
        <v>95</v>
      </c>
      <c r="B96" s="126" t="s">
        <v>846</v>
      </c>
      <c r="C96" s="126" t="s">
        <v>175</v>
      </c>
      <c r="D96" s="126" t="s">
        <v>1224</v>
      </c>
      <c r="E96" s="126" t="s">
        <v>1225</v>
      </c>
      <c r="F96" s="126" t="s">
        <v>1226</v>
      </c>
      <c r="G96" s="126" t="s">
        <v>1115</v>
      </c>
      <c r="H96" s="126" t="s">
        <v>1227</v>
      </c>
      <c r="J96" s="126" t="s">
        <v>1470</v>
      </c>
    </row>
    <row r="97" spans="1:10">
      <c r="A97" s="126">
        <v>96</v>
      </c>
      <c r="B97" s="126" t="s">
        <v>846</v>
      </c>
      <c r="C97" s="126" t="s">
        <v>175</v>
      </c>
      <c r="D97" s="126" t="s">
        <v>1228</v>
      </c>
      <c r="E97" s="126" t="s">
        <v>1229</v>
      </c>
      <c r="F97" s="126" t="s">
        <v>1230</v>
      </c>
      <c r="G97" s="126" t="s">
        <v>1111</v>
      </c>
      <c r="H97" s="126" t="s">
        <v>1231</v>
      </c>
      <c r="J97" s="126" t="s">
        <v>1470</v>
      </c>
    </row>
    <row r="98" spans="1:10">
      <c r="A98" s="126">
        <v>97</v>
      </c>
      <c r="B98" s="126" t="s">
        <v>846</v>
      </c>
      <c r="C98" s="126" t="s">
        <v>175</v>
      </c>
      <c r="D98" s="126" t="s">
        <v>1232</v>
      </c>
      <c r="E98" s="126" t="s">
        <v>1233</v>
      </c>
      <c r="F98" s="126" t="s">
        <v>1234</v>
      </c>
      <c r="G98" s="126" t="s">
        <v>1083</v>
      </c>
      <c r="H98" s="126" t="s">
        <v>1235</v>
      </c>
      <c r="J98" s="126" t="s">
        <v>1470</v>
      </c>
    </row>
    <row r="99" spans="1:10">
      <c r="A99" s="126">
        <v>98</v>
      </c>
      <c r="B99" s="126" t="s">
        <v>846</v>
      </c>
      <c r="C99" s="126" t="s">
        <v>175</v>
      </c>
      <c r="D99" s="126" t="s">
        <v>1236</v>
      </c>
      <c r="E99" s="126" t="s">
        <v>1237</v>
      </c>
      <c r="F99" s="126" t="s">
        <v>1238</v>
      </c>
      <c r="G99" s="126" t="s">
        <v>975</v>
      </c>
      <c r="H99" s="126" t="s">
        <v>1239</v>
      </c>
      <c r="J99" s="126" t="s">
        <v>1470</v>
      </c>
    </row>
    <row r="100" spans="1:10">
      <c r="A100" s="126">
        <v>99</v>
      </c>
      <c r="B100" s="126" t="s">
        <v>846</v>
      </c>
      <c r="C100" s="126" t="s">
        <v>175</v>
      </c>
      <c r="D100" s="126" t="s">
        <v>1240</v>
      </c>
      <c r="E100" s="126" t="s">
        <v>1241</v>
      </c>
      <c r="F100" s="126" t="s">
        <v>1242</v>
      </c>
      <c r="G100" s="126" t="s">
        <v>1016</v>
      </c>
      <c r="H100" s="126" t="s">
        <v>1243</v>
      </c>
      <c r="J100" s="126" t="s">
        <v>1470</v>
      </c>
    </row>
    <row r="101" spans="1:10">
      <c r="A101" s="126">
        <v>100</v>
      </c>
      <c r="B101" s="126" t="s">
        <v>846</v>
      </c>
      <c r="C101" s="126" t="s">
        <v>175</v>
      </c>
      <c r="D101" s="126" t="s">
        <v>1244</v>
      </c>
      <c r="E101" s="126" t="s">
        <v>1245</v>
      </c>
      <c r="F101" s="126" t="s">
        <v>1246</v>
      </c>
      <c r="G101" s="126" t="s">
        <v>988</v>
      </c>
      <c r="J101" s="126" t="s">
        <v>1470</v>
      </c>
    </row>
    <row r="102" spans="1:10">
      <c r="A102" s="126">
        <v>101</v>
      </c>
      <c r="B102" s="126" t="s">
        <v>846</v>
      </c>
      <c r="C102" s="126" t="s">
        <v>175</v>
      </c>
      <c r="D102" s="126" t="s">
        <v>1247</v>
      </c>
      <c r="E102" s="126" t="s">
        <v>1248</v>
      </c>
      <c r="F102" s="126" t="s">
        <v>1249</v>
      </c>
      <c r="G102" s="126" t="s">
        <v>896</v>
      </c>
      <c r="H102" s="126" t="s">
        <v>1250</v>
      </c>
      <c r="J102" s="126" t="s">
        <v>1470</v>
      </c>
    </row>
    <row r="103" spans="1:10">
      <c r="A103" s="126">
        <v>102</v>
      </c>
      <c r="B103" s="126" t="s">
        <v>846</v>
      </c>
      <c r="C103" s="126" t="s">
        <v>175</v>
      </c>
      <c r="D103" s="126" t="s">
        <v>1251</v>
      </c>
      <c r="E103" s="126" t="s">
        <v>1252</v>
      </c>
      <c r="F103" s="126" t="s">
        <v>1253</v>
      </c>
      <c r="G103" s="126" t="s">
        <v>993</v>
      </c>
      <c r="H103" s="126" t="s">
        <v>1254</v>
      </c>
      <c r="J103" s="126" t="s">
        <v>1470</v>
      </c>
    </row>
    <row r="104" spans="1:10">
      <c r="A104" s="126">
        <v>103</v>
      </c>
      <c r="B104" s="126" t="s">
        <v>846</v>
      </c>
      <c r="C104" s="126" t="s">
        <v>175</v>
      </c>
      <c r="D104" s="126" t="s">
        <v>1255</v>
      </c>
      <c r="E104" s="126" t="s">
        <v>1256</v>
      </c>
      <c r="F104" s="126" t="s">
        <v>1257</v>
      </c>
      <c r="G104" s="126" t="s">
        <v>896</v>
      </c>
      <c r="J104" s="126" t="s">
        <v>1470</v>
      </c>
    </row>
    <row r="105" spans="1:10">
      <c r="A105" s="126">
        <v>104</v>
      </c>
      <c r="B105" s="126" t="s">
        <v>846</v>
      </c>
      <c r="C105" s="126" t="s">
        <v>175</v>
      </c>
      <c r="D105" s="126" t="s">
        <v>1258</v>
      </c>
      <c r="E105" s="126" t="s">
        <v>1259</v>
      </c>
      <c r="F105" s="126" t="s">
        <v>1260</v>
      </c>
      <c r="G105" s="126" t="s">
        <v>873</v>
      </c>
      <c r="J105" s="126" t="s">
        <v>1470</v>
      </c>
    </row>
    <row r="106" spans="1:10">
      <c r="A106" s="126">
        <v>105</v>
      </c>
      <c r="B106" s="126" t="s">
        <v>846</v>
      </c>
      <c r="C106" s="126" t="s">
        <v>175</v>
      </c>
      <c r="D106" s="126" t="s">
        <v>1261</v>
      </c>
      <c r="E106" s="126" t="s">
        <v>1262</v>
      </c>
      <c r="F106" s="126" t="s">
        <v>1263</v>
      </c>
      <c r="G106" s="126" t="s">
        <v>896</v>
      </c>
      <c r="J106" s="126" t="s">
        <v>1470</v>
      </c>
    </row>
    <row r="107" spans="1:10">
      <c r="A107" s="126">
        <v>106</v>
      </c>
      <c r="B107" s="126" t="s">
        <v>846</v>
      </c>
      <c r="C107" s="126" t="s">
        <v>175</v>
      </c>
      <c r="D107" s="126" t="s">
        <v>1264</v>
      </c>
      <c r="E107" s="126" t="s">
        <v>1265</v>
      </c>
      <c r="F107" s="126" t="s">
        <v>1266</v>
      </c>
      <c r="G107" s="126" t="s">
        <v>1120</v>
      </c>
      <c r="H107" s="126" t="s">
        <v>1267</v>
      </c>
      <c r="J107" s="126" t="s">
        <v>1470</v>
      </c>
    </row>
    <row r="108" spans="1:10">
      <c r="A108" s="126">
        <v>107</v>
      </c>
      <c r="B108" s="126" t="s">
        <v>846</v>
      </c>
      <c r="C108" s="126" t="s">
        <v>175</v>
      </c>
      <c r="D108" s="126" t="s">
        <v>1268</v>
      </c>
      <c r="E108" s="126" t="s">
        <v>1269</v>
      </c>
      <c r="F108" s="126" t="s">
        <v>1270</v>
      </c>
      <c r="G108" s="126" t="s">
        <v>860</v>
      </c>
      <c r="J108" s="126" t="s">
        <v>1470</v>
      </c>
    </row>
    <row r="109" spans="1:10">
      <c r="A109" s="126">
        <v>108</v>
      </c>
      <c r="B109" s="126" t="s">
        <v>846</v>
      </c>
      <c r="C109" s="126" t="s">
        <v>175</v>
      </c>
      <c r="D109" s="126" t="s">
        <v>1271</v>
      </c>
      <c r="E109" s="126" t="s">
        <v>1272</v>
      </c>
      <c r="F109" s="126" t="s">
        <v>1273</v>
      </c>
      <c r="G109" s="126" t="s">
        <v>1274</v>
      </c>
      <c r="J109" s="126" t="s">
        <v>1470</v>
      </c>
    </row>
    <row r="110" spans="1:10">
      <c r="A110" s="126">
        <v>109</v>
      </c>
      <c r="B110" s="126" t="s">
        <v>846</v>
      </c>
      <c r="C110" s="126" t="s">
        <v>175</v>
      </c>
      <c r="D110" s="126" t="s">
        <v>1275</v>
      </c>
      <c r="E110" s="126" t="s">
        <v>1276</v>
      </c>
      <c r="F110" s="126" t="s">
        <v>1277</v>
      </c>
      <c r="G110" s="126" t="s">
        <v>1115</v>
      </c>
      <c r="H110" s="126" t="s">
        <v>1278</v>
      </c>
      <c r="I110" s="126" t="s">
        <v>1279</v>
      </c>
      <c r="J110" s="126" t="s">
        <v>1470</v>
      </c>
    </row>
    <row r="111" spans="1:10">
      <c r="A111" s="126">
        <v>110</v>
      </c>
      <c r="B111" s="126" t="s">
        <v>846</v>
      </c>
      <c r="C111" s="126" t="s">
        <v>175</v>
      </c>
      <c r="D111" s="126" t="s">
        <v>1753</v>
      </c>
      <c r="E111" s="126" t="s">
        <v>1754</v>
      </c>
      <c r="F111" s="126" t="s">
        <v>1755</v>
      </c>
      <c r="G111" s="126" t="s">
        <v>896</v>
      </c>
      <c r="H111" s="126" t="s">
        <v>1756</v>
      </c>
      <c r="J111" s="126" t="s">
        <v>1470</v>
      </c>
    </row>
    <row r="112" spans="1:10">
      <c r="A112" s="126">
        <v>111</v>
      </c>
      <c r="B112" s="126" t="s">
        <v>846</v>
      </c>
      <c r="C112" s="126" t="s">
        <v>175</v>
      </c>
      <c r="D112" s="126" t="s">
        <v>1280</v>
      </c>
      <c r="E112" s="126" t="s">
        <v>1281</v>
      </c>
      <c r="F112" s="126" t="s">
        <v>1282</v>
      </c>
      <c r="G112" s="126" t="s">
        <v>896</v>
      </c>
      <c r="J112" s="126" t="s">
        <v>1470</v>
      </c>
    </row>
    <row r="113" spans="1:10">
      <c r="A113" s="126">
        <v>112</v>
      </c>
      <c r="B113" s="126" t="s">
        <v>846</v>
      </c>
      <c r="C113" s="126" t="s">
        <v>175</v>
      </c>
      <c r="D113" s="126" t="s">
        <v>1283</v>
      </c>
      <c r="E113" s="126" t="s">
        <v>1284</v>
      </c>
      <c r="F113" s="126" t="s">
        <v>1285</v>
      </c>
      <c r="G113" s="126" t="s">
        <v>896</v>
      </c>
      <c r="H113" s="126" t="s">
        <v>1286</v>
      </c>
      <c r="I113" s="126" t="s">
        <v>1287</v>
      </c>
      <c r="J113" s="126" t="s">
        <v>1470</v>
      </c>
    </row>
    <row r="114" spans="1:10">
      <c r="A114" s="126">
        <v>113</v>
      </c>
      <c r="B114" s="126" t="s">
        <v>846</v>
      </c>
      <c r="C114" s="126" t="s">
        <v>175</v>
      </c>
      <c r="D114" s="126" t="s">
        <v>1288</v>
      </c>
      <c r="E114" s="126" t="s">
        <v>1289</v>
      </c>
      <c r="F114" s="126" t="s">
        <v>1290</v>
      </c>
      <c r="G114" s="126" t="s">
        <v>1033</v>
      </c>
      <c r="H114" s="126" t="s">
        <v>1291</v>
      </c>
      <c r="I114" s="126" t="s">
        <v>1292</v>
      </c>
      <c r="J114" s="126" t="s">
        <v>1470</v>
      </c>
    </row>
    <row r="115" spans="1:10">
      <c r="A115" s="126">
        <v>114</v>
      </c>
      <c r="B115" s="126" t="s">
        <v>846</v>
      </c>
      <c r="C115" s="126" t="s">
        <v>175</v>
      </c>
      <c r="D115" s="126" t="s">
        <v>1293</v>
      </c>
      <c r="E115" s="126" t="s">
        <v>1294</v>
      </c>
      <c r="F115" s="126" t="s">
        <v>1295</v>
      </c>
      <c r="G115" s="126" t="s">
        <v>860</v>
      </c>
      <c r="H115" s="126" t="s">
        <v>1296</v>
      </c>
      <c r="J115" s="126" t="s">
        <v>1470</v>
      </c>
    </row>
    <row r="116" spans="1:10">
      <c r="A116" s="126">
        <v>115</v>
      </c>
      <c r="B116" s="126" t="s">
        <v>846</v>
      </c>
      <c r="C116" s="126" t="s">
        <v>175</v>
      </c>
      <c r="D116" s="126" t="s">
        <v>1297</v>
      </c>
      <c r="E116" s="126" t="s">
        <v>1298</v>
      </c>
      <c r="F116" s="126" t="s">
        <v>1299</v>
      </c>
      <c r="G116" s="126" t="s">
        <v>1300</v>
      </c>
      <c r="H116" s="126" t="s">
        <v>1301</v>
      </c>
      <c r="J116" s="126" t="s">
        <v>1470</v>
      </c>
    </row>
    <row r="117" spans="1:10">
      <c r="A117" s="126">
        <v>116</v>
      </c>
      <c r="B117" s="126" t="s">
        <v>846</v>
      </c>
      <c r="C117" s="126" t="s">
        <v>175</v>
      </c>
      <c r="D117" s="126" t="s">
        <v>1302</v>
      </c>
      <c r="E117" s="126" t="s">
        <v>1303</v>
      </c>
      <c r="F117" s="126" t="s">
        <v>1304</v>
      </c>
      <c r="G117" s="126" t="s">
        <v>896</v>
      </c>
      <c r="H117" s="126" t="s">
        <v>1305</v>
      </c>
      <c r="J117" s="126" t="s">
        <v>1470</v>
      </c>
    </row>
    <row r="118" spans="1:10">
      <c r="A118" s="126">
        <v>117</v>
      </c>
      <c r="B118" s="126" t="s">
        <v>846</v>
      </c>
      <c r="C118" s="126" t="s">
        <v>175</v>
      </c>
      <c r="D118" s="126" t="s">
        <v>1306</v>
      </c>
      <c r="E118" s="126" t="s">
        <v>1307</v>
      </c>
      <c r="F118" s="126" t="s">
        <v>1308</v>
      </c>
      <c r="G118" s="126" t="s">
        <v>896</v>
      </c>
      <c r="H118" s="126" t="s">
        <v>1309</v>
      </c>
      <c r="J118" s="126" t="s">
        <v>1470</v>
      </c>
    </row>
    <row r="119" spans="1:10">
      <c r="A119" s="126">
        <v>118</v>
      </c>
      <c r="B119" s="126" t="s">
        <v>846</v>
      </c>
      <c r="C119" s="126" t="s">
        <v>175</v>
      </c>
      <c r="D119" s="126" t="s">
        <v>1310</v>
      </c>
      <c r="E119" s="126" t="s">
        <v>1311</v>
      </c>
      <c r="F119" s="126" t="s">
        <v>1312</v>
      </c>
      <c r="G119" s="126" t="s">
        <v>1120</v>
      </c>
      <c r="J119" s="126" t="s">
        <v>1470</v>
      </c>
    </row>
    <row r="120" spans="1:10">
      <c r="A120" s="126">
        <v>119</v>
      </c>
      <c r="B120" s="126" t="s">
        <v>846</v>
      </c>
      <c r="C120" s="126" t="s">
        <v>175</v>
      </c>
      <c r="D120" s="126" t="s">
        <v>1313</v>
      </c>
      <c r="E120" s="126" t="s">
        <v>1314</v>
      </c>
      <c r="F120" s="126" t="s">
        <v>1315</v>
      </c>
      <c r="G120" s="126" t="s">
        <v>1111</v>
      </c>
      <c r="J120" s="126" t="s">
        <v>1470</v>
      </c>
    </row>
    <row r="121" spans="1:10">
      <c r="A121" s="126">
        <v>120</v>
      </c>
      <c r="B121" s="126" t="s">
        <v>846</v>
      </c>
      <c r="C121" s="126" t="s">
        <v>175</v>
      </c>
      <c r="D121" s="126" t="s">
        <v>1316</v>
      </c>
      <c r="E121" s="126" t="s">
        <v>1317</v>
      </c>
      <c r="F121" s="126" t="s">
        <v>1318</v>
      </c>
      <c r="G121" s="126" t="s">
        <v>1002</v>
      </c>
      <c r="H121" s="126" t="s">
        <v>1319</v>
      </c>
      <c r="J121" s="126" t="s">
        <v>1470</v>
      </c>
    </row>
    <row r="122" spans="1:10">
      <c r="A122" s="126">
        <v>121</v>
      </c>
      <c r="B122" s="126" t="s">
        <v>846</v>
      </c>
      <c r="C122" s="126" t="s">
        <v>175</v>
      </c>
      <c r="D122" s="126" t="s">
        <v>1320</v>
      </c>
      <c r="E122" s="126" t="s">
        <v>1321</v>
      </c>
      <c r="F122" s="126" t="s">
        <v>1322</v>
      </c>
      <c r="G122" s="126" t="s">
        <v>896</v>
      </c>
      <c r="H122" s="126" t="s">
        <v>1323</v>
      </c>
      <c r="J122" s="126" t="s">
        <v>1470</v>
      </c>
    </row>
    <row r="123" spans="1:10">
      <c r="A123" s="126">
        <v>122</v>
      </c>
      <c r="B123" s="126" t="s">
        <v>846</v>
      </c>
      <c r="C123" s="126" t="s">
        <v>175</v>
      </c>
      <c r="D123" s="126" t="s">
        <v>1324</v>
      </c>
      <c r="E123" s="126" t="s">
        <v>1325</v>
      </c>
      <c r="F123" s="126" t="s">
        <v>1326</v>
      </c>
      <c r="G123" s="126" t="s">
        <v>896</v>
      </c>
      <c r="H123" s="126" t="s">
        <v>1327</v>
      </c>
      <c r="J123" s="126" t="s">
        <v>1470</v>
      </c>
    </row>
    <row r="124" spans="1:10">
      <c r="A124" s="126">
        <v>123</v>
      </c>
      <c r="B124" s="126" t="s">
        <v>846</v>
      </c>
      <c r="C124" s="126" t="s">
        <v>175</v>
      </c>
      <c r="D124" s="126" t="s">
        <v>1328</v>
      </c>
      <c r="E124" s="126" t="s">
        <v>1329</v>
      </c>
      <c r="F124" s="126" t="s">
        <v>1330</v>
      </c>
      <c r="G124" s="126" t="s">
        <v>896</v>
      </c>
      <c r="H124" s="126" t="s">
        <v>1331</v>
      </c>
      <c r="J124" s="126" t="s">
        <v>1470</v>
      </c>
    </row>
    <row r="125" spans="1:10">
      <c r="A125" s="126">
        <v>124</v>
      </c>
      <c r="B125" s="126" t="s">
        <v>846</v>
      </c>
      <c r="C125" s="126" t="s">
        <v>175</v>
      </c>
      <c r="D125" s="126" t="s">
        <v>1332</v>
      </c>
      <c r="E125" s="126" t="s">
        <v>1333</v>
      </c>
      <c r="F125" s="126" t="s">
        <v>1334</v>
      </c>
      <c r="G125" s="126" t="s">
        <v>1016</v>
      </c>
      <c r="H125" s="126" t="s">
        <v>1292</v>
      </c>
      <c r="J125" s="126" t="s">
        <v>1470</v>
      </c>
    </row>
    <row r="126" spans="1:10">
      <c r="A126" s="126">
        <v>125</v>
      </c>
      <c r="B126" s="126" t="s">
        <v>846</v>
      </c>
      <c r="C126" s="126" t="s">
        <v>175</v>
      </c>
      <c r="D126" s="126" t="s">
        <v>1335</v>
      </c>
      <c r="E126" s="126" t="s">
        <v>1336</v>
      </c>
      <c r="F126" s="126" t="s">
        <v>1337</v>
      </c>
      <c r="G126" s="126" t="s">
        <v>1338</v>
      </c>
      <c r="H126" s="126" t="s">
        <v>1339</v>
      </c>
      <c r="J126" s="126" t="s">
        <v>1470</v>
      </c>
    </row>
    <row r="127" spans="1:10">
      <c r="A127" s="126">
        <v>126</v>
      </c>
      <c r="B127" s="126" t="s">
        <v>846</v>
      </c>
      <c r="C127" s="126" t="s">
        <v>175</v>
      </c>
      <c r="D127" s="126" t="s">
        <v>1340</v>
      </c>
      <c r="E127" s="126" t="s">
        <v>1341</v>
      </c>
      <c r="F127" s="126" t="s">
        <v>1342</v>
      </c>
      <c r="G127" s="126" t="s">
        <v>1338</v>
      </c>
      <c r="H127" s="126" t="s">
        <v>1343</v>
      </c>
      <c r="J127" s="126" t="s">
        <v>1470</v>
      </c>
    </row>
    <row r="128" spans="1:10">
      <c r="A128" s="126">
        <v>127</v>
      </c>
      <c r="B128" s="126" t="s">
        <v>846</v>
      </c>
      <c r="C128" s="126" t="s">
        <v>175</v>
      </c>
      <c r="D128" s="126" t="s">
        <v>1344</v>
      </c>
      <c r="E128" s="126" t="s">
        <v>1345</v>
      </c>
      <c r="F128" s="126" t="s">
        <v>1346</v>
      </c>
      <c r="G128" s="126" t="s">
        <v>860</v>
      </c>
      <c r="H128" s="126" t="s">
        <v>1286</v>
      </c>
      <c r="J128" s="126" t="s">
        <v>1470</v>
      </c>
    </row>
    <row r="129" spans="1:10">
      <c r="A129" s="126">
        <v>128</v>
      </c>
      <c r="B129" s="126" t="s">
        <v>846</v>
      </c>
      <c r="C129" s="126" t="s">
        <v>175</v>
      </c>
      <c r="D129" s="126" t="s">
        <v>1347</v>
      </c>
      <c r="E129" s="126" t="s">
        <v>1348</v>
      </c>
      <c r="F129" s="126" t="s">
        <v>1349</v>
      </c>
      <c r="G129" s="126" t="s">
        <v>1152</v>
      </c>
      <c r="H129" s="126" t="s">
        <v>1350</v>
      </c>
      <c r="I129" s="126" t="s">
        <v>1351</v>
      </c>
      <c r="J129" s="126" t="s">
        <v>1470</v>
      </c>
    </row>
    <row r="130" spans="1:10">
      <c r="A130" s="126">
        <v>129</v>
      </c>
      <c r="B130" s="126" t="s">
        <v>846</v>
      </c>
      <c r="C130" s="126" t="s">
        <v>175</v>
      </c>
      <c r="D130" s="126" t="s">
        <v>1352</v>
      </c>
      <c r="E130" s="126" t="s">
        <v>1353</v>
      </c>
      <c r="F130" s="126" t="s">
        <v>1354</v>
      </c>
      <c r="G130" s="126" t="s">
        <v>850</v>
      </c>
      <c r="H130" s="126" t="s">
        <v>1355</v>
      </c>
      <c r="J130" s="126" t="s">
        <v>1470</v>
      </c>
    </row>
    <row r="131" spans="1:10">
      <c r="A131" s="126">
        <v>130</v>
      </c>
      <c r="B131" s="126" t="s">
        <v>846</v>
      </c>
      <c r="C131" s="126" t="s">
        <v>175</v>
      </c>
      <c r="D131" s="126" t="s">
        <v>1356</v>
      </c>
      <c r="E131" s="126" t="s">
        <v>1357</v>
      </c>
      <c r="F131" s="126" t="s">
        <v>1358</v>
      </c>
      <c r="G131" s="126" t="s">
        <v>1359</v>
      </c>
      <c r="H131" s="126" t="s">
        <v>1360</v>
      </c>
      <c r="J131" s="126" t="s">
        <v>1470</v>
      </c>
    </row>
    <row r="132" spans="1:10">
      <c r="A132" s="126">
        <v>131</v>
      </c>
      <c r="B132" s="126" t="s">
        <v>846</v>
      </c>
      <c r="C132" s="126" t="s">
        <v>175</v>
      </c>
      <c r="D132" s="126" t="s">
        <v>1361</v>
      </c>
      <c r="E132" s="126" t="s">
        <v>1362</v>
      </c>
      <c r="F132" s="126" t="s">
        <v>1363</v>
      </c>
      <c r="G132" s="126" t="s">
        <v>919</v>
      </c>
      <c r="J132" s="126" t="s">
        <v>1470</v>
      </c>
    </row>
    <row r="133" spans="1:10">
      <c r="A133" s="126">
        <v>132</v>
      </c>
      <c r="B133" s="126" t="s">
        <v>846</v>
      </c>
      <c r="C133" s="126" t="s">
        <v>175</v>
      </c>
      <c r="D133" s="126" t="s">
        <v>1364</v>
      </c>
      <c r="E133" s="126" t="s">
        <v>1365</v>
      </c>
      <c r="F133" s="126" t="s">
        <v>1366</v>
      </c>
      <c r="G133" s="126" t="s">
        <v>1152</v>
      </c>
      <c r="H133" s="126" t="s">
        <v>1367</v>
      </c>
      <c r="J133" s="126" t="s">
        <v>1470</v>
      </c>
    </row>
    <row r="134" spans="1:10">
      <c r="A134" s="126">
        <v>133</v>
      </c>
      <c r="B134" s="126" t="s">
        <v>846</v>
      </c>
      <c r="C134" s="126" t="s">
        <v>175</v>
      </c>
      <c r="D134" s="126" t="s">
        <v>1368</v>
      </c>
      <c r="E134" s="126" t="s">
        <v>1369</v>
      </c>
      <c r="F134" s="126" t="s">
        <v>1370</v>
      </c>
      <c r="G134" s="126" t="s">
        <v>850</v>
      </c>
      <c r="J134" s="126" t="s">
        <v>1470</v>
      </c>
    </row>
    <row r="135" spans="1:10">
      <c r="A135" s="126">
        <v>134</v>
      </c>
      <c r="B135" s="126" t="s">
        <v>846</v>
      </c>
      <c r="C135" s="126" t="s">
        <v>175</v>
      </c>
      <c r="D135" s="126" t="s">
        <v>1371</v>
      </c>
      <c r="E135" s="126" t="s">
        <v>1372</v>
      </c>
      <c r="F135" s="126" t="s">
        <v>1373</v>
      </c>
      <c r="G135" s="126" t="s">
        <v>1359</v>
      </c>
      <c r="J135" s="126" t="s">
        <v>1470</v>
      </c>
    </row>
    <row r="136" spans="1:10">
      <c r="A136" s="126">
        <v>135</v>
      </c>
      <c r="B136" s="126" t="s">
        <v>846</v>
      </c>
      <c r="C136" s="126" t="s">
        <v>175</v>
      </c>
      <c r="D136" s="126" t="s">
        <v>1374</v>
      </c>
      <c r="E136" s="126" t="s">
        <v>1375</v>
      </c>
      <c r="F136" s="126" t="s">
        <v>1376</v>
      </c>
      <c r="G136" s="126" t="s">
        <v>1377</v>
      </c>
      <c r="H136" s="126" t="s">
        <v>1378</v>
      </c>
      <c r="J136" s="126" t="s">
        <v>1470</v>
      </c>
    </row>
    <row r="137" spans="1:10">
      <c r="A137" s="126">
        <v>136</v>
      </c>
      <c r="B137" s="126" t="s">
        <v>846</v>
      </c>
      <c r="C137" s="126" t="s">
        <v>175</v>
      </c>
      <c r="D137" s="126" t="s">
        <v>1379</v>
      </c>
      <c r="E137" s="126" t="s">
        <v>1380</v>
      </c>
      <c r="F137" s="126" t="s">
        <v>1381</v>
      </c>
      <c r="G137" s="126" t="s">
        <v>1120</v>
      </c>
      <c r="H137" s="126" t="s">
        <v>1382</v>
      </c>
      <c r="I137" s="126" t="s">
        <v>1383</v>
      </c>
      <c r="J137" s="126" t="s">
        <v>1470</v>
      </c>
    </row>
    <row r="138" spans="1:10">
      <c r="A138" s="126">
        <v>137</v>
      </c>
      <c r="B138" s="126" t="s">
        <v>846</v>
      </c>
      <c r="C138" s="126" t="s">
        <v>175</v>
      </c>
      <c r="D138" s="126" t="s">
        <v>1384</v>
      </c>
      <c r="E138" s="126" t="s">
        <v>1385</v>
      </c>
      <c r="F138" s="126" t="s">
        <v>1386</v>
      </c>
      <c r="G138" s="126" t="s">
        <v>1120</v>
      </c>
      <c r="H138" s="126" t="s">
        <v>1387</v>
      </c>
      <c r="J138" s="126" t="s">
        <v>1470</v>
      </c>
    </row>
    <row r="139" spans="1:10">
      <c r="A139" s="126">
        <v>138</v>
      </c>
      <c r="B139" s="126" t="s">
        <v>846</v>
      </c>
      <c r="C139" s="126" t="s">
        <v>175</v>
      </c>
      <c r="D139" s="126" t="s">
        <v>1388</v>
      </c>
      <c r="E139" s="126" t="s">
        <v>1389</v>
      </c>
      <c r="F139" s="126" t="s">
        <v>1390</v>
      </c>
      <c r="G139" s="126" t="s">
        <v>868</v>
      </c>
      <c r="H139" s="126" t="s">
        <v>1391</v>
      </c>
      <c r="J139" s="126" t="s">
        <v>1470</v>
      </c>
    </row>
    <row r="140" spans="1:10">
      <c r="A140" s="126">
        <v>139</v>
      </c>
      <c r="B140" s="126" t="s">
        <v>846</v>
      </c>
      <c r="C140" s="126" t="s">
        <v>175</v>
      </c>
      <c r="D140" s="126" t="s">
        <v>1392</v>
      </c>
      <c r="E140" s="126" t="s">
        <v>1393</v>
      </c>
      <c r="F140" s="126" t="s">
        <v>1394</v>
      </c>
      <c r="G140" s="126" t="s">
        <v>896</v>
      </c>
      <c r="H140" s="126" t="s">
        <v>1309</v>
      </c>
      <c r="J140" s="126" t="s">
        <v>1470</v>
      </c>
    </row>
    <row r="141" spans="1:10">
      <c r="A141" s="126">
        <v>140</v>
      </c>
      <c r="B141" s="126" t="s">
        <v>846</v>
      </c>
      <c r="C141" s="126" t="s">
        <v>175</v>
      </c>
      <c r="D141" s="126" t="s">
        <v>1395</v>
      </c>
      <c r="E141" s="126" t="s">
        <v>1396</v>
      </c>
      <c r="F141" s="126" t="s">
        <v>1397</v>
      </c>
      <c r="G141" s="126" t="s">
        <v>1115</v>
      </c>
      <c r="J141" s="126" t="s">
        <v>1470</v>
      </c>
    </row>
    <row r="142" spans="1:10">
      <c r="A142" s="126">
        <v>141</v>
      </c>
      <c r="B142" s="126" t="s">
        <v>846</v>
      </c>
      <c r="C142" s="126" t="s">
        <v>175</v>
      </c>
      <c r="D142" s="126" t="s">
        <v>1398</v>
      </c>
      <c r="E142" s="126" t="s">
        <v>1399</v>
      </c>
      <c r="F142" s="126" t="s">
        <v>1400</v>
      </c>
      <c r="G142" s="126" t="s">
        <v>896</v>
      </c>
      <c r="H142" s="126" t="s">
        <v>1401</v>
      </c>
      <c r="J142" s="126" t="s">
        <v>1470</v>
      </c>
    </row>
    <row r="143" spans="1:10">
      <c r="A143" s="126">
        <v>142</v>
      </c>
      <c r="B143" s="126" t="s">
        <v>846</v>
      </c>
      <c r="C143" s="126" t="s">
        <v>175</v>
      </c>
      <c r="D143" s="126" t="s">
        <v>1402</v>
      </c>
      <c r="E143" s="126" t="s">
        <v>1403</v>
      </c>
      <c r="F143" s="126" t="s">
        <v>1404</v>
      </c>
      <c r="G143" s="126" t="s">
        <v>896</v>
      </c>
      <c r="H143" s="126" t="s">
        <v>1405</v>
      </c>
      <c r="J143" s="126" t="s">
        <v>1470</v>
      </c>
    </row>
    <row r="144" spans="1:10">
      <c r="A144" s="126">
        <v>143</v>
      </c>
      <c r="B144" s="126" t="s">
        <v>846</v>
      </c>
      <c r="C144" s="126" t="s">
        <v>175</v>
      </c>
      <c r="D144" s="126" t="s">
        <v>1406</v>
      </c>
      <c r="E144" s="126" t="s">
        <v>1407</v>
      </c>
      <c r="F144" s="126" t="s">
        <v>1408</v>
      </c>
      <c r="G144" s="126" t="s">
        <v>878</v>
      </c>
      <c r="J144" s="126" t="s">
        <v>1470</v>
      </c>
    </row>
    <row r="145" spans="1:10">
      <c r="A145" s="126">
        <v>144</v>
      </c>
      <c r="B145" s="126" t="s">
        <v>846</v>
      </c>
      <c r="C145" s="126" t="s">
        <v>175</v>
      </c>
      <c r="D145" s="126" t="s">
        <v>1409</v>
      </c>
      <c r="E145" s="126" t="s">
        <v>1410</v>
      </c>
      <c r="F145" s="126" t="s">
        <v>1411</v>
      </c>
      <c r="G145" s="126" t="s">
        <v>896</v>
      </c>
      <c r="H145" s="126" t="s">
        <v>1412</v>
      </c>
      <c r="J145" s="126" t="s">
        <v>1470</v>
      </c>
    </row>
    <row r="146" spans="1:10">
      <c r="A146" s="126">
        <v>145</v>
      </c>
      <c r="B146" s="126" t="s">
        <v>846</v>
      </c>
      <c r="C146" s="126" t="s">
        <v>175</v>
      </c>
      <c r="D146" s="126" t="s">
        <v>1413</v>
      </c>
      <c r="E146" s="126" t="s">
        <v>1414</v>
      </c>
      <c r="F146" s="126" t="s">
        <v>1415</v>
      </c>
      <c r="G146" s="126" t="s">
        <v>896</v>
      </c>
      <c r="H146" s="126" t="s">
        <v>1350</v>
      </c>
      <c r="J146" s="126" t="s">
        <v>1470</v>
      </c>
    </row>
    <row r="147" spans="1:10">
      <c r="A147" s="126">
        <v>146</v>
      </c>
      <c r="B147" s="126" t="s">
        <v>846</v>
      </c>
      <c r="C147" s="126" t="s">
        <v>175</v>
      </c>
      <c r="D147" s="126" t="s">
        <v>1416</v>
      </c>
      <c r="E147" s="126" t="s">
        <v>1417</v>
      </c>
      <c r="F147" s="126" t="s">
        <v>1260</v>
      </c>
      <c r="G147" s="126" t="s">
        <v>896</v>
      </c>
      <c r="H147" s="126" t="s">
        <v>1418</v>
      </c>
      <c r="J147" s="126" t="s">
        <v>1470</v>
      </c>
    </row>
    <row r="148" spans="1:10">
      <c r="A148" s="126">
        <v>147</v>
      </c>
      <c r="B148" s="126" t="s">
        <v>846</v>
      </c>
      <c r="C148" s="126" t="s">
        <v>175</v>
      </c>
      <c r="D148" s="126" t="s">
        <v>1419</v>
      </c>
      <c r="E148" s="126" t="s">
        <v>1420</v>
      </c>
      <c r="F148" s="126" t="s">
        <v>1421</v>
      </c>
      <c r="G148" s="126" t="s">
        <v>896</v>
      </c>
      <c r="H148" s="126" t="s">
        <v>1422</v>
      </c>
      <c r="J148" s="126" t="s">
        <v>1470</v>
      </c>
    </row>
    <row r="149" spans="1:10">
      <c r="A149" s="126">
        <v>148</v>
      </c>
      <c r="B149" s="126" t="s">
        <v>846</v>
      </c>
      <c r="C149" s="126" t="s">
        <v>175</v>
      </c>
      <c r="D149" s="126" t="s">
        <v>1423</v>
      </c>
      <c r="E149" s="126" t="s">
        <v>1424</v>
      </c>
      <c r="F149" s="126" t="s">
        <v>1425</v>
      </c>
      <c r="G149" s="126" t="s">
        <v>939</v>
      </c>
      <c r="H149" s="126" t="s">
        <v>1426</v>
      </c>
      <c r="J149" s="126" t="s">
        <v>1470</v>
      </c>
    </row>
    <row r="150" spans="1:10">
      <c r="A150" s="126">
        <v>149</v>
      </c>
      <c r="B150" s="126" t="s">
        <v>846</v>
      </c>
      <c r="C150" s="126" t="s">
        <v>175</v>
      </c>
      <c r="D150" s="126" t="s">
        <v>1427</v>
      </c>
      <c r="E150" s="126" t="s">
        <v>1428</v>
      </c>
      <c r="F150" s="126" t="s">
        <v>1429</v>
      </c>
      <c r="G150" s="126" t="s">
        <v>1430</v>
      </c>
      <c r="H150" s="126" t="s">
        <v>1431</v>
      </c>
      <c r="J150" s="126" t="s">
        <v>1470</v>
      </c>
    </row>
    <row r="151" spans="1:10">
      <c r="A151" s="126">
        <v>150</v>
      </c>
      <c r="B151" s="126" t="s">
        <v>846</v>
      </c>
      <c r="C151" s="126" t="s">
        <v>175</v>
      </c>
      <c r="D151" s="126" t="s">
        <v>1432</v>
      </c>
      <c r="E151" s="126" t="s">
        <v>1433</v>
      </c>
      <c r="F151" s="126" t="s">
        <v>1434</v>
      </c>
      <c r="G151" s="126" t="s">
        <v>896</v>
      </c>
      <c r="J151" s="126" t="s">
        <v>1470</v>
      </c>
    </row>
    <row r="152" spans="1:10">
      <c r="A152" s="126">
        <v>151</v>
      </c>
      <c r="B152" s="126" t="s">
        <v>846</v>
      </c>
      <c r="C152" s="126" t="s">
        <v>175</v>
      </c>
      <c r="D152" s="126" t="s">
        <v>1435</v>
      </c>
      <c r="E152" s="126" t="s">
        <v>1436</v>
      </c>
      <c r="F152" s="126" t="s">
        <v>1437</v>
      </c>
      <c r="G152" s="126" t="s">
        <v>1039</v>
      </c>
      <c r="J152" s="126" t="s">
        <v>1470</v>
      </c>
    </row>
    <row r="153" spans="1:10">
      <c r="A153" s="126">
        <v>152</v>
      </c>
      <c r="B153" s="126" t="s">
        <v>846</v>
      </c>
      <c r="C153" s="126" t="s">
        <v>175</v>
      </c>
      <c r="D153" s="126" t="s">
        <v>1438</v>
      </c>
      <c r="E153" s="126" t="s">
        <v>1439</v>
      </c>
      <c r="F153" s="126" t="s">
        <v>903</v>
      </c>
      <c r="G153" s="126" t="s">
        <v>1440</v>
      </c>
      <c r="H153" s="126" t="s">
        <v>1441</v>
      </c>
      <c r="J153" s="126" t="s">
        <v>1470</v>
      </c>
    </row>
    <row r="154" spans="1:10">
      <c r="A154" s="126">
        <v>153</v>
      </c>
      <c r="B154" s="126" t="s">
        <v>846</v>
      </c>
      <c r="C154" s="126" t="s">
        <v>175</v>
      </c>
      <c r="D154" s="126" t="s">
        <v>1442</v>
      </c>
      <c r="E154" s="126" t="s">
        <v>1439</v>
      </c>
      <c r="F154" s="126" t="s">
        <v>903</v>
      </c>
      <c r="G154" s="126" t="s">
        <v>1443</v>
      </c>
      <c r="J154" s="126" t="s">
        <v>1470</v>
      </c>
    </row>
    <row r="155" spans="1:10">
      <c r="A155" s="126">
        <v>154</v>
      </c>
      <c r="B155" s="126" t="s">
        <v>846</v>
      </c>
      <c r="C155" s="126" t="s">
        <v>175</v>
      </c>
      <c r="D155" s="126" t="s">
        <v>1444</v>
      </c>
      <c r="E155" s="126" t="s">
        <v>1445</v>
      </c>
      <c r="F155" s="126" t="s">
        <v>1446</v>
      </c>
      <c r="G155" s="126" t="s">
        <v>1447</v>
      </c>
      <c r="J155" s="126" t="s">
        <v>1470</v>
      </c>
    </row>
    <row r="156" spans="1:10">
      <c r="A156" s="126">
        <v>155</v>
      </c>
      <c r="B156" s="126" t="s">
        <v>846</v>
      </c>
      <c r="C156" s="126" t="s">
        <v>175</v>
      </c>
      <c r="D156" s="126" t="s">
        <v>1448</v>
      </c>
      <c r="E156" s="126" t="s">
        <v>1449</v>
      </c>
      <c r="F156" s="126" t="s">
        <v>1450</v>
      </c>
      <c r="G156" s="126" t="s">
        <v>1451</v>
      </c>
      <c r="J156" s="126" t="s">
        <v>1470</v>
      </c>
    </row>
    <row r="157" spans="1:10">
      <c r="A157" s="126">
        <v>156</v>
      </c>
      <c r="B157" s="126" t="s">
        <v>846</v>
      </c>
      <c r="C157" s="126" t="s">
        <v>175</v>
      </c>
      <c r="D157" s="126" t="s">
        <v>1452</v>
      </c>
      <c r="E157" s="126" t="s">
        <v>1453</v>
      </c>
      <c r="F157" s="126" t="s">
        <v>1454</v>
      </c>
      <c r="G157" s="126" t="s">
        <v>860</v>
      </c>
      <c r="J157" s="126" t="s">
        <v>1470</v>
      </c>
    </row>
    <row r="158" spans="1:10">
      <c r="A158" s="126">
        <v>157</v>
      </c>
      <c r="B158" s="126" t="s">
        <v>846</v>
      </c>
      <c r="C158" s="126" t="s">
        <v>175</v>
      </c>
      <c r="D158" s="126" t="s">
        <v>1455</v>
      </c>
      <c r="E158" s="126" t="s">
        <v>1456</v>
      </c>
      <c r="F158" s="126" t="s">
        <v>1457</v>
      </c>
      <c r="G158" s="126" t="s">
        <v>1106</v>
      </c>
      <c r="H158" s="126" t="s">
        <v>1458</v>
      </c>
      <c r="J158" s="126" t="s">
        <v>1470</v>
      </c>
    </row>
    <row r="159" spans="1:10">
      <c r="A159" s="126">
        <v>158</v>
      </c>
      <c r="B159" s="126" t="s">
        <v>846</v>
      </c>
      <c r="C159" s="126" t="s">
        <v>175</v>
      </c>
      <c r="D159" s="126" t="s">
        <v>1459</v>
      </c>
      <c r="E159" s="126" t="s">
        <v>1460</v>
      </c>
      <c r="F159" s="126" t="s">
        <v>1461</v>
      </c>
      <c r="G159" s="126" t="s">
        <v>939</v>
      </c>
      <c r="J159" s="126" t="s">
        <v>1470</v>
      </c>
    </row>
    <row r="160" spans="1:10">
      <c r="A160" s="126">
        <v>159</v>
      </c>
      <c r="B160" s="126" t="s">
        <v>846</v>
      </c>
      <c r="C160" s="126" t="s">
        <v>175</v>
      </c>
      <c r="D160" s="126" t="s">
        <v>1462</v>
      </c>
      <c r="E160" s="126" t="s">
        <v>1463</v>
      </c>
      <c r="F160" s="126" t="s">
        <v>1464</v>
      </c>
      <c r="G160" s="126" t="s">
        <v>1465</v>
      </c>
      <c r="J160" s="126" t="s">
        <v>1470</v>
      </c>
    </row>
    <row r="161" spans="1:10">
      <c r="A161" s="126">
        <v>160</v>
      </c>
      <c r="B161" s="126" t="s">
        <v>846</v>
      </c>
      <c r="C161" s="126" t="s">
        <v>175</v>
      </c>
      <c r="D161" s="126" t="s">
        <v>1466</v>
      </c>
      <c r="E161" s="126" t="s">
        <v>1467</v>
      </c>
      <c r="F161" s="126" t="s">
        <v>1468</v>
      </c>
      <c r="G161" s="126" t="s">
        <v>1039</v>
      </c>
      <c r="J161" s="126" t="s">
        <v>1470</v>
      </c>
    </row>
  </sheetData>
  <sheetProtection formatColumns="0" formatRows="0"/>
  <phoneticPr fontId="10" type="noConversion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sheetProtection formatColumns="0" formatRows="0"/>
  <phoneticPr fontId="11" type="noConversion"/>
  <pageMargins left="0.75" right="0.75" top="1" bottom="1" header="0.5" footer="0.5"/>
  <pageSetup paperSize="9" orientation="portrait" verticalDpi="0" r:id="rId1"/>
  <headerFooter alignWithMargins="0"/>
  <customProperties>
    <customPr name="_pios_id" r:id="rId2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36"/>
  <sheetViews>
    <sheetView showGridLines="0" zoomScaleNormal="100" workbookViewId="0"/>
  </sheetViews>
  <sheetFormatPr defaultColWidth="9.140625" defaultRowHeight="11.25"/>
  <cols>
    <col min="1" max="16384" width="9.140625" style="71"/>
  </cols>
  <sheetData>
    <row r="1" spans="1:4">
      <c r="A1" s="71" t="s">
        <v>1469</v>
      </c>
      <c r="B1" s="71" t="s">
        <v>147</v>
      </c>
      <c r="C1" s="71" t="s">
        <v>148</v>
      </c>
      <c r="D1" s="71" t="s">
        <v>1748</v>
      </c>
    </row>
    <row r="2" spans="1:4">
      <c r="A2" s="71">
        <v>1</v>
      </c>
      <c r="B2" s="71" t="s">
        <v>1478</v>
      </c>
      <c r="C2" s="71" t="s">
        <v>1478</v>
      </c>
      <c r="D2" s="71" t="s">
        <v>1479</v>
      </c>
    </row>
    <row r="3" spans="1:4">
      <c r="A3" s="71">
        <v>2</v>
      </c>
      <c r="B3" s="71" t="s">
        <v>1478</v>
      </c>
      <c r="C3" s="71" t="s">
        <v>1480</v>
      </c>
      <c r="D3" s="71" t="s">
        <v>1481</v>
      </c>
    </row>
    <row r="4" spans="1:4">
      <c r="A4" s="71">
        <v>3</v>
      </c>
      <c r="B4" s="71" t="s">
        <v>1478</v>
      </c>
      <c r="C4" s="71" t="s">
        <v>1482</v>
      </c>
      <c r="D4" s="71" t="s">
        <v>1483</v>
      </c>
    </row>
    <row r="5" spans="1:4">
      <c r="A5" s="71">
        <v>4</v>
      </c>
      <c r="B5" s="71" t="s">
        <v>1478</v>
      </c>
      <c r="C5" s="71" t="s">
        <v>1484</v>
      </c>
      <c r="D5" s="71" t="s">
        <v>1485</v>
      </c>
    </row>
    <row r="6" spans="1:4">
      <c r="A6" s="71">
        <v>5</v>
      </c>
      <c r="B6" s="71" t="s">
        <v>1478</v>
      </c>
      <c r="C6" s="71" t="s">
        <v>1486</v>
      </c>
      <c r="D6" s="71" t="s">
        <v>1487</v>
      </c>
    </row>
    <row r="7" spans="1:4">
      <c r="A7" s="71">
        <v>6</v>
      </c>
      <c r="B7" s="71" t="s">
        <v>1488</v>
      </c>
      <c r="C7" s="71" t="s">
        <v>1490</v>
      </c>
      <c r="D7" s="71" t="s">
        <v>1491</v>
      </c>
    </row>
    <row r="8" spans="1:4">
      <c r="A8" s="71">
        <v>7</v>
      </c>
      <c r="B8" s="71" t="s">
        <v>1488</v>
      </c>
      <c r="C8" s="71" t="s">
        <v>1488</v>
      </c>
      <c r="D8" s="71" t="s">
        <v>1489</v>
      </c>
    </row>
    <row r="9" spans="1:4">
      <c r="A9" s="71">
        <v>8</v>
      </c>
      <c r="B9" s="71" t="s">
        <v>1488</v>
      </c>
      <c r="C9" s="71" t="s">
        <v>1492</v>
      </c>
      <c r="D9" s="71" t="s">
        <v>1493</v>
      </c>
    </row>
    <row r="10" spans="1:4">
      <c r="A10" s="71">
        <v>9</v>
      </c>
      <c r="B10" s="71" t="s">
        <v>1488</v>
      </c>
      <c r="C10" s="71" t="s">
        <v>1494</v>
      </c>
      <c r="D10" s="71" t="s">
        <v>1495</v>
      </c>
    </row>
    <row r="11" spans="1:4">
      <c r="A11" s="71">
        <v>10</v>
      </c>
      <c r="B11" s="71" t="s">
        <v>1496</v>
      </c>
      <c r="C11" s="71" t="s">
        <v>1498</v>
      </c>
      <c r="D11" s="71" t="s">
        <v>1499</v>
      </c>
    </row>
    <row r="12" spans="1:4">
      <c r="A12" s="71">
        <v>11</v>
      </c>
      <c r="B12" s="71" t="s">
        <v>1496</v>
      </c>
      <c r="C12" s="71" t="s">
        <v>1500</v>
      </c>
      <c r="D12" s="71" t="s">
        <v>1501</v>
      </c>
    </row>
    <row r="13" spans="1:4">
      <c r="A13" s="71">
        <v>12</v>
      </c>
      <c r="B13" s="71" t="s">
        <v>1496</v>
      </c>
      <c r="C13" s="71" t="s">
        <v>1496</v>
      </c>
      <c r="D13" s="71" t="s">
        <v>1497</v>
      </c>
    </row>
    <row r="14" spans="1:4">
      <c r="A14" s="71">
        <v>13</v>
      </c>
      <c r="B14" s="71" t="s">
        <v>1496</v>
      </c>
      <c r="C14" s="71" t="s">
        <v>1502</v>
      </c>
      <c r="D14" s="71" t="s">
        <v>1503</v>
      </c>
    </row>
    <row r="15" spans="1:4">
      <c r="A15" s="71">
        <v>14</v>
      </c>
      <c r="B15" s="71" t="s">
        <v>1496</v>
      </c>
      <c r="C15" s="71" t="s">
        <v>1504</v>
      </c>
      <c r="D15" s="71" t="s">
        <v>1505</v>
      </c>
    </row>
    <row r="16" spans="1:4">
      <c r="A16" s="71">
        <v>15</v>
      </c>
      <c r="B16" s="71" t="s">
        <v>1496</v>
      </c>
      <c r="C16" s="71" t="s">
        <v>1506</v>
      </c>
      <c r="D16" s="71" t="s">
        <v>1507</v>
      </c>
    </row>
    <row r="17" spans="1:4">
      <c r="A17" s="71">
        <v>16</v>
      </c>
      <c r="B17" s="71" t="s">
        <v>1508</v>
      </c>
      <c r="C17" s="71" t="s">
        <v>1510</v>
      </c>
      <c r="D17" s="71" t="s">
        <v>1511</v>
      </c>
    </row>
    <row r="18" spans="1:4">
      <c r="A18" s="71">
        <v>17</v>
      </c>
      <c r="B18" s="71" t="s">
        <v>1508</v>
      </c>
      <c r="C18" s="71" t="s">
        <v>1508</v>
      </c>
      <c r="D18" s="71" t="s">
        <v>1509</v>
      </c>
    </row>
    <row r="19" spans="1:4">
      <c r="A19" s="71">
        <v>18</v>
      </c>
      <c r="B19" s="71" t="s">
        <v>1508</v>
      </c>
      <c r="C19" s="71" t="s">
        <v>1512</v>
      </c>
      <c r="D19" s="71" t="s">
        <v>1513</v>
      </c>
    </row>
    <row r="20" spans="1:4">
      <c r="A20" s="71">
        <v>19</v>
      </c>
      <c r="B20" s="71" t="s">
        <v>1508</v>
      </c>
      <c r="C20" s="71" t="s">
        <v>1514</v>
      </c>
      <c r="D20" s="71" t="s">
        <v>1515</v>
      </c>
    </row>
    <row r="21" spans="1:4">
      <c r="A21" s="71">
        <v>20</v>
      </c>
      <c r="B21" s="71" t="s">
        <v>1508</v>
      </c>
      <c r="C21" s="71" t="s">
        <v>1516</v>
      </c>
      <c r="D21" s="71" t="s">
        <v>1517</v>
      </c>
    </row>
    <row r="22" spans="1:4">
      <c r="A22" s="71">
        <v>21</v>
      </c>
      <c r="B22" s="71" t="s">
        <v>1508</v>
      </c>
      <c r="C22" s="71" t="s">
        <v>1518</v>
      </c>
      <c r="D22" s="71" t="s">
        <v>1519</v>
      </c>
    </row>
    <row r="23" spans="1:4">
      <c r="A23" s="71">
        <v>22</v>
      </c>
      <c r="B23" s="71" t="s">
        <v>1520</v>
      </c>
      <c r="C23" s="71" t="s">
        <v>1522</v>
      </c>
      <c r="D23" s="71" t="s">
        <v>1523</v>
      </c>
    </row>
    <row r="24" spans="1:4">
      <c r="A24" s="71">
        <v>23</v>
      </c>
      <c r="B24" s="71" t="s">
        <v>1520</v>
      </c>
      <c r="C24" s="71" t="s">
        <v>1524</v>
      </c>
      <c r="D24" s="71" t="s">
        <v>1525</v>
      </c>
    </row>
    <row r="25" spans="1:4">
      <c r="A25" s="71">
        <v>24</v>
      </c>
      <c r="B25" s="71" t="s">
        <v>1520</v>
      </c>
      <c r="C25" s="71" t="s">
        <v>1526</v>
      </c>
      <c r="D25" s="71" t="s">
        <v>1527</v>
      </c>
    </row>
    <row r="26" spans="1:4">
      <c r="A26" s="71">
        <v>25</v>
      </c>
      <c r="B26" s="71" t="s">
        <v>1520</v>
      </c>
      <c r="C26" s="71" t="s">
        <v>1528</v>
      </c>
      <c r="D26" s="71" t="s">
        <v>1529</v>
      </c>
    </row>
    <row r="27" spans="1:4">
      <c r="A27" s="71">
        <v>26</v>
      </c>
      <c r="B27" s="71" t="s">
        <v>1520</v>
      </c>
      <c r="C27" s="71" t="s">
        <v>1520</v>
      </c>
      <c r="D27" s="71" t="s">
        <v>1521</v>
      </c>
    </row>
    <row r="28" spans="1:4">
      <c r="A28" s="71">
        <v>27</v>
      </c>
      <c r="B28" s="71" t="s">
        <v>1520</v>
      </c>
      <c r="C28" s="71" t="s">
        <v>1530</v>
      </c>
      <c r="D28" s="71" t="s">
        <v>1531</v>
      </c>
    </row>
    <row r="29" spans="1:4">
      <c r="A29" s="71">
        <v>28</v>
      </c>
      <c r="B29" s="71" t="s">
        <v>1532</v>
      </c>
      <c r="C29" s="71" t="s">
        <v>1534</v>
      </c>
      <c r="D29" s="71" t="s">
        <v>1535</v>
      </c>
    </row>
    <row r="30" spans="1:4">
      <c r="A30" s="71">
        <v>29</v>
      </c>
      <c r="B30" s="71" t="s">
        <v>1532</v>
      </c>
      <c r="C30" s="71" t="s">
        <v>1536</v>
      </c>
      <c r="D30" s="71" t="s">
        <v>1537</v>
      </c>
    </row>
    <row r="31" spans="1:4">
      <c r="A31" s="71">
        <v>30</v>
      </c>
      <c r="B31" s="71" t="s">
        <v>1532</v>
      </c>
      <c r="C31" s="71" t="s">
        <v>1538</v>
      </c>
      <c r="D31" s="71" t="s">
        <v>1539</v>
      </c>
    </row>
    <row r="32" spans="1:4">
      <c r="A32" s="71">
        <v>31</v>
      </c>
      <c r="B32" s="71" t="s">
        <v>1532</v>
      </c>
      <c r="C32" s="71" t="s">
        <v>1532</v>
      </c>
      <c r="D32" s="71" t="s">
        <v>1533</v>
      </c>
    </row>
    <row r="33" spans="1:4">
      <c r="A33" s="71">
        <v>32</v>
      </c>
      <c r="B33" s="71" t="s">
        <v>1532</v>
      </c>
      <c r="C33" s="71" t="s">
        <v>1540</v>
      </c>
      <c r="D33" s="71" t="s">
        <v>1541</v>
      </c>
    </row>
    <row r="34" spans="1:4">
      <c r="A34" s="71">
        <v>33</v>
      </c>
      <c r="B34" s="71" t="s">
        <v>1532</v>
      </c>
      <c r="C34" s="71" t="s">
        <v>1542</v>
      </c>
      <c r="D34" s="71" t="s">
        <v>1543</v>
      </c>
    </row>
    <row r="35" spans="1:4">
      <c r="A35" s="71">
        <v>34</v>
      </c>
      <c r="B35" s="71" t="s">
        <v>1532</v>
      </c>
      <c r="C35" s="71" t="s">
        <v>1544</v>
      </c>
      <c r="D35" s="71" t="s">
        <v>1545</v>
      </c>
    </row>
    <row r="36" spans="1:4">
      <c r="A36" s="71">
        <v>35</v>
      </c>
      <c r="B36" s="71" t="s">
        <v>1532</v>
      </c>
      <c r="C36" s="71" t="s">
        <v>1546</v>
      </c>
      <c r="D36" s="71" t="s">
        <v>1547</v>
      </c>
    </row>
    <row r="37" spans="1:4">
      <c r="A37" s="71">
        <v>36</v>
      </c>
      <c r="B37" s="71" t="s">
        <v>1532</v>
      </c>
      <c r="C37" s="71" t="s">
        <v>1548</v>
      </c>
      <c r="D37" s="71" t="s">
        <v>1549</v>
      </c>
    </row>
    <row r="38" spans="1:4">
      <c r="A38" s="71">
        <v>37</v>
      </c>
      <c r="B38" s="71" t="s">
        <v>1550</v>
      </c>
      <c r="C38" s="71" t="s">
        <v>1550</v>
      </c>
      <c r="D38" s="71" t="s">
        <v>1551</v>
      </c>
    </row>
    <row r="39" spans="1:4">
      <c r="A39" s="71">
        <v>38</v>
      </c>
      <c r="B39" s="71" t="s">
        <v>1552</v>
      </c>
      <c r="C39" s="71" t="s">
        <v>1554</v>
      </c>
      <c r="D39" s="71" t="s">
        <v>1555</v>
      </c>
    </row>
    <row r="40" spans="1:4">
      <c r="A40" s="71">
        <v>39</v>
      </c>
      <c r="B40" s="71" t="s">
        <v>1552</v>
      </c>
      <c r="C40" s="71" t="s">
        <v>1556</v>
      </c>
      <c r="D40" s="71" t="s">
        <v>1557</v>
      </c>
    </row>
    <row r="41" spans="1:4">
      <c r="A41" s="71">
        <v>40</v>
      </c>
      <c r="B41" s="71" t="s">
        <v>1552</v>
      </c>
      <c r="C41" s="71" t="s">
        <v>1558</v>
      </c>
      <c r="D41" s="71" t="s">
        <v>1559</v>
      </c>
    </row>
    <row r="42" spans="1:4">
      <c r="A42" s="71">
        <v>41</v>
      </c>
      <c r="B42" s="71" t="s">
        <v>1552</v>
      </c>
      <c r="C42" s="71" t="s">
        <v>1552</v>
      </c>
      <c r="D42" s="71" t="s">
        <v>1553</v>
      </c>
    </row>
    <row r="43" spans="1:4">
      <c r="A43" s="71">
        <v>42</v>
      </c>
      <c r="B43" s="71" t="s">
        <v>1552</v>
      </c>
      <c r="C43" s="71" t="s">
        <v>1560</v>
      </c>
      <c r="D43" s="71" t="s">
        <v>1561</v>
      </c>
    </row>
    <row r="44" spans="1:4">
      <c r="A44" s="71">
        <v>43</v>
      </c>
      <c r="B44" s="71" t="s">
        <v>1552</v>
      </c>
      <c r="C44" s="71" t="s">
        <v>1562</v>
      </c>
      <c r="D44" s="71" t="s">
        <v>1563</v>
      </c>
    </row>
    <row r="45" spans="1:4">
      <c r="A45" s="71">
        <v>44</v>
      </c>
      <c r="B45" s="71" t="s">
        <v>1552</v>
      </c>
      <c r="C45" s="71" t="s">
        <v>1564</v>
      </c>
      <c r="D45" s="71" t="s">
        <v>1565</v>
      </c>
    </row>
    <row r="46" spans="1:4">
      <c r="A46" s="71">
        <v>45</v>
      </c>
      <c r="B46" s="71" t="s">
        <v>1552</v>
      </c>
      <c r="C46" s="71" t="s">
        <v>1566</v>
      </c>
      <c r="D46" s="71" t="s">
        <v>1567</v>
      </c>
    </row>
    <row r="47" spans="1:4">
      <c r="A47" s="71">
        <v>46</v>
      </c>
      <c r="B47" s="71" t="s">
        <v>1552</v>
      </c>
      <c r="C47" s="71" t="s">
        <v>1568</v>
      </c>
      <c r="D47" s="71" t="s">
        <v>1569</v>
      </c>
    </row>
    <row r="48" spans="1:4">
      <c r="A48" s="71">
        <v>47</v>
      </c>
      <c r="B48" s="71" t="s">
        <v>1552</v>
      </c>
      <c r="C48" s="71" t="s">
        <v>1570</v>
      </c>
      <c r="D48" s="71" t="s">
        <v>1571</v>
      </c>
    </row>
    <row r="49" spans="1:4">
      <c r="A49" s="71">
        <v>48</v>
      </c>
      <c r="B49" s="71" t="s">
        <v>1552</v>
      </c>
      <c r="C49" s="71" t="s">
        <v>1572</v>
      </c>
      <c r="D49" s="71" t="s">
        <v>1573</v>
      </c>
    </row>
    <row r="50" spans="1:4">
      <c r="A50" s="71">
        <v>49</v>
      </c>
      <c r="B50" s="71" t="s">
        <v>1552</v>
      </c>
      <c r="C50" s="71" t="s">
        <v>1574</v>
      </c>
      <c r="D50" s="71" t="s">
        <v>1575</v>
      </c>
    </row>
    <row r="51" spans="1:4">
      <c r="A51" s="71">
        <v>50</v>
      </c>
      <c r="B51" s="71" t="s">
        <v>1552</v>
      </c>
      <c r="C51" s="71" t="s">
        <v>1576</v>
      </c>
      <c r="D51" s="71" t="s">
        <v>1577</v>
      </c>
    </row>
    <row r="52" spans="1:4">
      <c r="A52" s="71">
        <v>51</v>
      </c>
      <c r="B52" s="71" t="s">
        <v>1552</v>
      </c>
      <c r="C52" s="71" t="s">
        <v>1578</v>
      </c>
      <c r="D52" s="71" t="s">
        <v>1579</v>
      </c>
    </row>
    <row r="53" spans="1:4">
      <c r="A53" s="71">
        <v>52</v>
      </c>
      <c r="B53" s="71" t="s">
        <v>1580</v>
      </c>
      <c r="C53" s="71" t="s">
        <v>1582</v>
      </c>
      <c r="D53" s="71" t="s">
        <v>1583</v>
      </c>
    </row>
    <row r="54" spans="1:4">
      <c r="A54" s="71">
        <v>53</v>
      </c>
      <c r="B54" s="71" t="s">
        <v>1580</v>
      </c>
      <c r="C54" s="71" t="s">
        <v>1584</v>
      </c>
      <c r="D54" s="71" t="s">
        <v>1585</v>
      </c>
    </row>
    <row r="55" spans="1:4">
      <c r="A55" s="71">
        <v>54</v>
      </c>
      <c r="B55" s="71" t="s">
        <v>1580</v>
      </c>
      <c r="C55" s="71" t="s">
        <v>1586</v>
      </c>
      <c r="D55" s="71" t="s">
        <v>1587</v>
      </c>
    </row>
    <row r="56" spans="1:4">
      <c r="A56" s="71">
        <v>55</v>
      </c>
      <c r="B56" s="71" t="s">
        <v>1580</v>
      </c>
      <c r="C56" s="71" t="s">
        <v>1580</v>
      </c>
      <c r="D56" s="71" t="s">
        <v>1581</v>
      </c>
    </row>
    <row r="57" spans="1:4">
      <c r="A57" s="71">
        <v>56</v>
      </c>
      <c r="B57" s="71" t="s">
        <v>1580</v>
      </c>
      <c r="C57" s="71" t="s">
        <v>1588</v>
      </c>
      <c r="D57" s="71" t="s">
        <v>1589</v>
      </c>
    </row>
    <row r="58" spans="1:4">
      <c r="A58" s="71">
        <v>57</v>
      </c>
      <c r="B58" s="71" t="s">
        <v>1580</v>
      </c>
      <c r="C58" s="71" t="s">
        <v>1590</v>
      </c>
      <c r="D58" s="71" t="s">
        <v>1591</v>
      </c>
    </row>
    <row r="59" spans="1:4">
      <c r="A59" s="71">
        <v>58</v>
      </c>
      <c r="B59" s="71" t="s">
        <v>1580</v>
      </c>
      <c r="C59" s="71" t="s">
        <v>1592</v>
      </c>
      <c r="D59" s="71" t="s">
        <v>1593</v>
      </c>
    </row>
    <row r="60" spans="1:4">
      <c r="A60" s="71">
        <v>59</v>
      </c>
      <c r="B60" s="71" t="s">
        <v>1580</v>
      </c>
      <c r="C60" s="71" t="s">
        <v>1594</v>
      </c>
      <c r="D60" s="71" t="s">
        <v>1595</v>
      </c>
    </row>
    <row r="61" spans="1:4">
      <c r="A61" s="71">
        <v>60</v>
      </c>
      <c r="B61" s="71" t="s">
        <v>1580</v>
      </c>
      <c r="C61" s="71" t="s">
        <v>1596</v>
      </c>
      <c r="D61" s="71" t="s">
        <v>1597</v>
      </c>
    </row>
    <row r="62" spans="1:4">
      <c r="A62" s="71">
        <v>61</v>
      </c>
      <c r="B62" s="71" t="s">
        <v>1580</v>
      </c>
      <c r="C62" s="71" t="s">
        <v>1598</v>
      </c>
      <c r="D62" s="71" t="s">
        <v>1599</v>
      </c>
    </row>
    <row r="63" spans="1:4">
      <c r="A63" s="71">
        <v>62</v>
      </c>
      <c r="B63" s="71" t="s">
        <v>1600</v>
      </c>
      <c r="C63" s="71" t="s">
        <v>1602</v>
      </c>
      <c r="D63" s="71" t="s">
        <v>1603</v>
      </c>
    </row>
    <row r="64" spans="1:4">
      <c r="A64" s="71">
        <v>63</v>
      </c>
      <c r="B64" s="71" t="s">
        <v>1600</v>
      </c>
      <c r="C64" s="71" t="s">
        <v>1600</v>
      </c>
      <c r="D64" s="71" t="s">
        <v>1601</v>
      </c>
    </row>
    <row r="65" spans="1:4">
      <c r="A65" s="71">
        <v>64</v>
      </c>
      <c r="B65" s="71" t="s">
        <v>1600</v>
      </c>
      <c r="C65" s="71" t="s">
        <v>1604</v>
      </c>
      <c r="D65" s="71" t="s">
        <v>1605</v>
      </c>
    </row>
    <row r="66" spans="1:4">
      <c r="A66" s="71">
        <v>65</v>
      </c>
      <c r="B66" s="71" t="s">
        <v>1600</v>
      </c>
      <c r="C66" s="71" t="s">
        <v>1606</v>
      </c>
      <c r="D66" s="71" t="s">
        <v>1607</v>
      </c>
    </row>
    <row r="67" spans="1:4">
      <c r="A67" s="71">
        <v>66</v>
      </c>
      <c r="B67" s="71" t="s">
        <v>1600</v>
      </c>
      <c r="C67" s="71" t="s">
        <v>1608</v>
      </c>
      <c r="D67" s="71" t="s">
        <v>1609</v>
      </c>
    </row>
    <row r="68" spans="1:4">
      <c r="A68" s="71">
        <v>67</v>
      </c>
      <c r="B68" s="71" t="s">
        <v>1600</v>
      </c>
      <c r="C68" s="71" t="s">
        <v>1610</v>
      </c>
      <c r="D68" s="71" t="s">
        <v>1611</v>
      </c>
    </row>
    <row r="69" spans="1:4">
      <c r="A69" s="71">
        <v>68</v>
      </c>
      <c r="B69" s="71" t="s">
        <v>1600</v>
      </c>
      <c r="C69" s="71" t="s">
        <v>1612</v>
      </c>
      <c r="D69" s="71" t="s">
        <v>1613</v>
      </c>
    </row>
    <row r="70" spans="1:4">
      <c r="A70" s="71">
        <v>69</v>
      </c>
      <c r="B70" s="71" t="s">
        <v>1614</v>
      </c>
      <c r="C70" s="71" t="s">
        <v>1614</v>
      </c>
      <c r="D70" s="71" t="s">
        <v>1615</v>
      </c>
    </row>
    <row r="71" spans="1:4">
      <c r="A71" s="71">
        <v>70</v>
      </c>
      <c r="B71" s="71" t="s">
        <v>1616</v>
      </c>
      <c r="C71" s="71" t="s">
        <v>1616</v>
      </c>
      <c r="D71" s="71" t="s">
        <v>1617</v>
      </c>
    </row>
    <row r="72" spans="1:4">
      <c r="A72" s="71">
        <v>71</v>
      </c>
      <c r="B72" s="71" t="s">
        <v>1618</v>
      </c>
      <c r="C72" s="71" t="s">
        <v>1620</v>
      </c>
      <c r="D72" s="71" t="s">
        <v>1621</v>
      </c>
    </row>
    <row r="73" spans="1:4">
      <c r="A73" s="71">
        <v>72</v>
      </c>
      <c r="B73" s="71" t="s">
        <v>1618</v>
      </c>
      <c r="C73" s="71" t="s">
        <v>1622</v>
      </c>
      <c r="D73" s="71" t="s">
        <v>1623</v>
      </c>
    </row>
    <row r="74" spans="1:4">
      <c r="A74" s="71">
        <v>73</v>
      </c>
      <c r="B74" s="71" t="s">
        <v>1618</v>
      </c>
      <c r="C74" s="71" t="s">
        <v>1618</v>
      </c>
      <c r="D74" s="71" t="s">
        <v>1619</v>
      </c>
    </row>
    <row r="75" spans="1:4">
      <c r="A75" s="71">
        <v>74</v>
      </c>
      <c r="B75" s="71" t="s">
        <v>1618</v>
      </c>
      <c r="C75" s="71" t="s">
        <v>1624</v>
      </c>
      <c r="D75" s="71" t="s">
        <v>1625</v>
      </c>
    </row>
    <row r="76" spans="1:4">
      <c r="A76" s="71">
        <v>75</v>
      </c>
      <c r="B76" s="71" t="s">
        <v>1626</v>
      </c>
      <c r="C76" s="71" t="s">
        <v>1628</v>
      </c>
      <c r="D76" s="71" t="s">
        <v>1629</v>
      </c>
    </row>
    <row r="77" spans="1:4">
      <c r="A77" s="71">
        <v>76</v>
      </c>
      <c r="B77" s="71" t="s">
        <v>1626</v>
      </c>
      <c r="C77" s="71" t="s">
        <v>1630</v>
      </c>
      <c r="D77" s="71" t="s">
        <v>1631</v>
      </c>
    </row>
    <row r="78" spans="1:4">
      <c r="A78" s="71">
        <v>77</v>
      </c>
      <c r="B78" s="71" t="s">
        <v>1626</v>
      </c>
      <c r="C78" s="71" t="s">
        <v>1626</v>
      </c>
      <c r="D78" s="71" t="s">
        <v>1627</v>
      </c>
    </row>
    <row r="79" spans="1:4">
      <c r="A79" s="71">
        <v>78</v>
      </c>
      <c r="B79" s="71" t="s">
        <v>1626</v>
      </c>
      <c r="C79" s="71" t="s">
        <v>1632</v>
      </c>
      <c r="D79" s="71" t="s">
        <v>1633</v>
      </c>
    </row>
    <row r="80" spans="1:4">
      <c r="A80" s="71">
        <v>79</v>
      </c>
      <c r="B80" s="71" t="s">
        <v>1626</v>
      </c>
      <c r="C80" s="71" t="s">
        <v>1634</v>
      </c>
      <c r="D80" s="71" t="s">
        <v>1635</v>
      </c>
    </row>
    <row r="81" spans="1:4">
      <c r="A81" s="71">
        <v>80</v>
      </c>
      <c r="B81" s="71" t="s">
        <v>1636</v>
      </c>
      <c r="C81" s="71" t="s">
        <v>1638</v>
      </c>
      <c r="D81" s="71" t="s">
        <v>1639</v>
      </c>
    </row>
    <row r="82" spans="1:4">
      <c r="A82" s="71">
        <v>81</v>
      </c>
      <c r="B82" s="71" t="s">
        <v>1636</v>
      </c>
      <c r="C82" s="71" t="s">
        <v>1636</v>
      </c>
      <c r="D82" s="71" t="s">
        <v>1637</v>
      </c>
    </row>
    <row r="83" spans="1:4">
      <c r="A83" s="71">
        <v>82</v>
      </c>
      <c r="B83" s="71" t="s">
        <v>1636</v>
      </c>
      <c r="C83" s="71" t="s">
        <v>1640</v>
      </c>
      <c r="D83" s="71" t="s">
        <v>1641</v>
      </c>
    </row>
    <row r="84" spans="1:4">
      <c r="A84" s="71">
        <v>83</v>
      </c>
      <c r="B84" s="71" t="s">
        <v>1636</v>
      </c>
      <c r="C84" s="71" t="s">
        <v>1642</v>
      </c>
      <c r="D84" s="71" t="s">
        <v>1643</v>
      </c>
    </row>
    <row r="85" spans="1:4">
      <c r="A85" s="71">
        <v>84</v>
      </c>
      <c r="B85" s="71" t="s">
        <v>1644</v>
      </c>
      <c r="C85" s="71" t="s">
        <v>1644</v>
      </c>
      <c r="D85" s="71" t="s">
        <v>1645</v>
      </c>
    </row>
    <row r="86" spans="1:4">
      <c r="A86" s="71">
        <v>85</v>
      </c>
      <c r="B86" s="71" t="s">
        <v>1646</v>
      </c>
      <c r="C86" s="71" t="s">
        <v>1648</v>
      </c>
      <c r="D86" s="71" t="s">
        <v>1649</v>
      </c>
    </row>
    <row r="87" spans="1:4">
      <c r="A87" s="71">
        <v>86</v>
      </c>
      <c r="B87" s="71" t="s">
        <v>1646</v>
      </c>
      <c r="C87" s="71" t="s">
        <v>1646</v>
      </c>
      <c r="D87" s="71" t="s">
        <v>1647</v>
      </c>
    </row>
    <row r="88" spans="1:4">
      <c r="A88" s="71">
        <v>87</v>
      </c>
      <c r="B88" s="71" t="s">
        <v>1646</v>
      </c>
      <c r="C88" s="71" t="s">
        <v>1650</v>
      </c>
      <c r="D88" s="71" t="s">
        <v>1651</v>
      </c>
    </row>
    <row r="89" spans="1:4">
      <c r="A89" s="71">
        <v>88</v>
      </c>
      <c r="B89" s="71" t="s">
        <v>1646</v>
      </c>
      <c r="C89" s="71" t="s">
        <v>1652</v>
      </c>
      <c r="D89" s="71" t="s">
        <v>1653</v>
      </c>
    </row>
    <row r="90" spans="1:4">
      <c r="A90" s="71">
        <v>89</v>
      </c>
      <c r="B90" s="71" t="s">
        <v>1646</v>
      </c>
      <c r="C90" s="71" t="s">
        <v>1654</v>
      </c>
      <c r="D90" s="71" t="s">
        <v>1655</v>
      </c>
    </row>
    <row r="91" spans="1:4">
      <c r="A91" s="71">
        <v>90</v>
      </c>
      <c r="B91" s="71" t="s">
        <v>1656</v>
      </c>
      <c r="C91" s="71" t="s">
        <v>1658</v>
      </c>
      <c r="D91" s="71" t="s">
        <v>1659</v>
      </c>
    </row>
    <row r="92" spans="1:4">
      <c r="A92" s="71">
        <v>91</v>
      </c>
      <c r="B92" s="71" t="s">
        <v>1656</v>
      </c>
      <c r="C92" s="71" t="s">
        <v>1660</v>
      </c>
      <c r="D92" s="71" t="s">
        <v>1661</v>
      </c>
    </row>
    <row r="93" spans="1:4">
      <c r="A93" s="71">
        <v>92</v>
      </c>
      <c r="B93" s="71" t="s">
        <v>1656</v>
      </c>
      <c r="C93" s="71" t="s">
        <v>1656</v>
      </c>
      <c r="D93" s="71" t="s">
        <v>1657</v>
      </c>
    </row>
    <row r="94" spans="1:4">
      <c r="A94" s="71">
        <v>93</v>
      </c>
      <c r="B94" s="71" t="s">
        <v>1656</v>
      </c>
      <c r="C94" s="71" t="s">
        <v>1662</v>
      </c>
      <c r="D94" s="71" t="s">
        <v>1663</v>
      </c>
    </row>
    <row r="95" spans="1:4">
      <c r="A95" s="71">
        <v>94</v>
      </c>
      <c r="B95" s="71" t="s">
        <v>1664</v>
      </c>
      <c r="C95" s="71" t="s">
        <v>1666</v>
      </c>
      <c r="D95" s="71" t="s">
        <v>1667</v>
      </c>
    </row>
    <row r="96" spans="1:4">
      <c r="A96" s="71">
        <v>95</v>
      </c>
      <c r="B96" s="71" t="s">
        <v>1664</v>
      </c>
      <c r="C96" s="71" t="s">
        <v>1668</v>
      </c>
      <c r="D96" s="71" t="s">
        <v>1669</v>
      </c>
    </row>
    <row r="97" spans="1:4">
      <c r="A97" s="71">
        <v>96</v>
      </c>
      <c r="B97" s="71" t="s">
        <v>1664</v>
      </c>
      <c r="C97" s="71" t="s">
        <v>1670</v>
      </c>
      <c r="D97" s="71" t="s">
        <v>1671</v>
      </c>
    </row>
    <row r="98" spans="1:4">
      <c r="A98" s="71">
        <v>97</v>
      </c>
      <c r="B98" s="71" t="s">
        <v>1664</v>
      </c>
      <c r="C98" s="71" t="s">
        <v>1672</v>
      </c>
      <c r="D98" s="71" t="s">
        <v>1673</v>
      </c>
    </row>
    <row r="99" spans="1:4">
      <c r="A99" s="71">
        <v>98</v>
      </c>
      <c r="B99" s="71" t="s">
        <v>1664</v>
      </c>
      <c r="C99" s="71" t="s">
        <v>1664</v>
      </c>
      <c r="D99" s="71" t="s">
        <v>1665</v>
      </c>
    </row>
    <row r="100" spans="1:4">
      <c r="A100" s="71">
        <v>99</v>
      </c>
      <c r="B100" s="71" t="s">
        <v>1664</v>
      </c>
      <c r="C100" s="71" t="s">
        <v>1674</v>
      </c>
      <c r="D100" s="71" t="s">
        <v>1675</v>
      </c>
    </row>
    <row r="101" spans="1:4">
      <c r="A101" s="71">
        <v>100</v>
      </c>
      <c r="B101" s="71" t="s">
        <v>1664</v>
      </c>
      <c r="C101" s="71" t="s">
        <v>1676</v>
      </c>
      <c r="D101" s="71" t="s">
        <v>1677</v>
      </c>
    </row>
    <row r="102" spans="1:4">
      <c r="A102" s="71">
        <v>101</v>
      </c>
      <c r="B102" s="71" t="s">
        <v>1678</v>
      </c>
      <c r="C102" s="71" t="s">
        <v>1680</v>
      </c>
      <c r="D102" s="71" t="s">
        <v>1681</v>
      </c>
    </row>
    <row r="103" spans="1:4">
      <c r="A103" s="71">
        <v>102</v>
      </c>
      <c r="B103" s="71" t="s">
        <v>1678</v>
      </c>
      <c r="C103" s="71" t="s">
        <v>1682</v>
      </c>
      <c r="D103" s="71" t="s">
        <v>1683</v>
      </c>
    </row>
    <row r="104" spans="1:4">
      <c r="A104" s="71">
        <v>103</v>
      </c>
      <c r="B104" s="71" t="s">
        <v>1678</v>
      </c>
      <c r="C104" s="71" t="s">
        <v>1678</v>
      </c>
      <c r="D104" s="71" t="s">
        <v>1679</v>
      </c>
    </row>
    <row r="105" spans="1:4">
      <c r="A105" s="71">
        <v>104</v>
      </c>
      <c r="B105" s="71" t="s">
        <v>1678</v>
      </c>
      <c r="C105" s="71" t="s">
        <v>1684</v>
      </c>
      <c r="D105" s="71" t="s">
        <v>1685</v>
      </c>
    </row>
    <row r="106" spans="1:4">
      <c r="A106" s="71">
        <v>105</v>
      </c>
      <c r="B106" s="71" t="s">
        <v>1678</v>
      </c>
      <c r="C106" s="71" t="s">
        <v>1686</v>
      </c>
      <c r="D106" s="71" t="s">
        <v>1687</v>
      </c>
    </row>
    <row r="107" spans="1:4">
      <c r="A107" s="71">
        <v>106</v>
      </c>
      <c r="B107" s="71" t="s">
        <v>1688</v>
      </c>
      <c r="C107" s="71" t="s">
        <v>1690</v>
      </c>
      <c r="D107" s="71" t="s">
        <v>1691</v>
      </c>
    </row>
    <row r="108" spans="1:4">
      <c r="A108" s="71">
        <v>107</v>
      </c>
      <c r="B108" s="71" t="s">
        <v>1688</v>
      </c>
      <c r="C108" s="71" t="s">
        <v>1692</v>
      </c>
      <c r="D108" s="71" t="s">
        <v>1693</v>
      </c>
    </row>
    <row r="109" spans="1:4">
      <c r="A109" s="71">
        <v>108</v>
      </c>
      <c r="B109" s="71" t="s">
        <v>1688</v>
      </c>
      <c r="C109" s="71" t="s">
        <v>1694</v>
      </c>
      <c r="D109" s="71" t="s">
        <v>1695</v>
      </c>
    </row>
    <row r="110" spans="1:4">
      <c r="A110" s="71">
        <v>109</v>
      </c>
      <c r="B110" s="71" t="s">
        <v>1688</v>
      </c>
      <c r="C110" s="71" t="s">
        <v>1696</v>
      </c>
      <c r="D110" s="71" t="s">
        <v>1697</v>
      </c>
    </row>
    <row r="111" spans="1:4">
      <c r="A111" s="71">
        <v>110</v>
      </c>
      <c r="B111" s="71" t="s">
        <v>1688</v>
      </c>
      <c r="C111" s="71" t="s">
        <v>1698</v>
      </c>
      <c r="D111" s="71" t="s">
        <v>1699</v>
      </c>
    </row>
    <row r="112" spans="1:4">
      <c r="A112" s="71">
        <v>111</v>
      </c>
      <c r="B112" s="71" t="s">
        <v>1688</v>
      </c>
      <c r="C112" s="71" t="s">
        <v>1688</v>
      </c>
      <c r="D112" s="71" t="s">
        <v>1689</v>
      </c>
    </row>
    <row r="113" spans="1:4">
      <c r="A113" s="71">
        <v>112</v>
      </c>
      <c r="B113" s="71" t="s">
        <v>1688</v>
      </c>
      <c r="C113" s="71" t="s">
        <v>1700</v>
      </c>
      <c r="D113" s="71" t="s">
        <v>1701</v>
      </c>
    </row>
    <row r="114" spans="1:4">
      <c r="A114" s="71">
        <v>113</v>
      </c>
      <c r="B114" s="71" t="s">
        <v>1688</v>
      </c>
      <c r="C114" s="71" t="s">
        <v>1702</v>
      </c>
      <c r="D114" s="71" t="s">
        <v>1703</v>
      </c>
    </row>
    <row r="115" spans="1:4">
      <c r="A115" s="71">
        <v>114</v>
      </c>
      <c r="B115" s="71" t="s">
        <v>1704</v>
      </c>
      <c r="C115" s="71" t="s">
        <v>1706</v>
      </c>
      <c r="D115" s="71" t="s">
        <v>1707</v>
      </c>
    </row>
    <row r="116" spans="1:4">
      <c r="A116" s="71">
        <v>115</v>
      </c>
      <c r="B116" s="71" t="s">
        <v>1704</v>
      </c>
      <c r="C116" s="71" t="s">
        <v>1708</v>
      </c>
      <c r="D116" s="71" t="s">
        <v>1709</v>
      </c>
    </row>
    <row r="117" spans="1:4">
      <c r="A117" s="71">
        <v>116</v>
      </c>
      <c r="B117" s="71" t="s">
        <v>1704</v>
      </c>
      <c r="C117" s="71" t="s">
        <v>1710</v>
      </c>
      <c r="D117" s="71" t="s">
        <v>1711</v>
      </c>
    </row>
    <row r="118" spans="1:4">
      <c r="A118" s="71">
        <v>117</v>
      </c>
      <c r="B118" s="71" t="s">
        <v>1704</v>
      </c>
      <c r="C118" s="71" t="s">
        <v>1712</v>
      </c>
      <c r="D118" s="71" t="s">
        <v>1713</v>
      </c>
    </row>
    <row r="119" spans="1:4">
      <c r="A119" s="71">
        <v>118</v>
      </c>
      <c r="B119" s="71" t="s">
        <v>1704</v>
      </c>
      <c r="C119" s="71" t="s">
        <v>1704</v>
      </c>
      <c r="D119" s="71" t="s">
        <v>1705</v>
      </c>
    </row>
    <row r="120" spans="1:4">
      <c r="A120" s="71">
        <v>119</v>
      </c>
      <c r="B120" s="71" t="s">
        <v>1704</v>
      </c>
      <c r="C120" s="71" t="s">
        <v>1714</v>
      </c>
      <c r="D120" s="71" t="s">
        <v>1715</v>
      </c>
    </row>
    <row r="121" spans="1:4">
      <c r="A121" s="71">
        <v>120</v>
      </c>
      <c r="B121" s="71" t="s">
        <v>1704</v>
      </c>
      <c r="C121" s="71" t="s">
        <v>1716</v>
      </c>
      <c r="D121" s="71" t="s">
        <v>1717</v>
      </c>
    </row>
    <row r="122" spans="1:4">
      <c r="A122" s="71">
        <v>121</v>
      </c>
      <c r="B122" s="71" t="s">
        <v>1704</v>
      </c>
      <c r="C122" s="71" t="s">
        <v>1718</v>
      </c>
      <c r="D122" s="71" t="s">
        <v>1719</v>
      </c>
    </row>
    <row r="123" spans="1:4">
      <c r="A123" s="71">
        <v>122</v>
      </c>
      <c r="B123" s="71" t="s">
        <v>1720</v>
      </c>
      <c r="C123" s="71" t="s">
        <v>1722</v>
      </c>
      <c r="D123" s="71" t="s">
        <v>1723</v>
      </c>
    </row>
    <row r="124" spans="1:4">
      <c r="A124" s="71">
        <v>123</v>
      </c>
      <c r="B124" s="71" t="s">
        <v>1720</v>
      </c>
      <c r="C124" s="71" t="s">
        <v>1724</v>
      </c>
      <c r="D124" s="71" t="s">
        <v>1725</v>
      </c>
    </row>
    <row r="125" spans="1:4">
      <c r="A125" s="71">
        <v>124</v>
      </c>
      <c r="B125" s="71" t="s">
        <v>1720</v>
      </c>
      <c r="C125" s="71" t="s">
        <v>1726</v>
      </c>
      <c r="D125" s="71" t="s">
        <v>1727</v>
      </c>
    </row>
    <row r="126" spans="1:4">
      <c r="A126" s="71">
        <v>125</v>
      </c>
      <c r="B126" s="71" t="s">
        <v>1720</v>
      </c>
      <c r="C126" s="71" t="s">
        <v>1728</v>
      </c>
      <c r="D126" s="71" t="s">
        <v>1729</v>
      </c>
    </row>
    <row r="127" spans="1:4">
      <c r="A127" s="71">
        <v>126</v>
      </c>
      <c r="B127" s="71" t="s">
        <v>1720</v>
      </c>
      <c r="C127" s="71" t="s">
        <v>1730</v>
      </c>
      <c r="D127" s="71" t="s">
        <v>1731</v>
      </c>
    </row>
    <row r="128" spans="1:4">
      <c r="A128" s="71">
        <v>127</v>
      </c>
      <c r="B128" s="71" t="s">
        <v>1720</v>
      </c>
      <c r="C128" s="71" t="s">
        <v>1732</v>
      </c>
      <c r="D128" s="71" t="s">
        <v>1733</v>
      </c>
    </row>
    <row r="129" spans="1:4">
      <c r="A129" s="71">
        <v>128</v>
      </c>
      <c r="B129" s="71" t="s">
        <v>1720</v>
      </c>
      <c r="C129" s="71" t="s">
        <v>1720</v>
      </c>
      <c r="D129" s="71" t="s">
        <v>1721</v>
      </c>
    </row>
    <row r="130" spans="1:4">
      <c r="A130" s="71">
        <v>129</v>
      </c>
      <c r="B130" s="71" t="s">
        <v>1720</v>
      </c>
      <c r="C130" s="71" t="s">
        <v>1734</v>
      </c>
      <c r="D130" s="71" t="s">
        <v>1735</v>
      </c>
    </row>
    <row r="131" spans="1:4">
      <c r="A131" s="71">
        <v>130</v>
      </c>
      <c r="B131" s="71" t="s">
        <v>1736</v>
      </c>
      <c r="C131" s="71" t="s">
        <v>1736</v>
      </c>
      <c r="D131" s="71" t="s">
        <v>1737</v>
      </c>
    </row>
    <row r="132" spans="1:4">
      <c r="A132" s="71">
        <v>131</v>
      </c>
      <c r="B132" s="71" t="s">
        <v>1738</v>
      </c>
      <c r="C132" s="71" t="s">
        <v>1738</v>
      </c>
      <c r="D132" s="71" t="s">
        <v>1739</v>
      </c>
    </row>
    <row r="133" spans="1:4">
      <c r="A133" s="71">
        <v>132</v>
      </c>
      <c r="B133" s="71" t="s">
        <v>1740</v>
      </c>
      <c r="C133" s="71" t="s">
        <v>1740</v>
      </c>
      <c r="D133" s="71" t="s">
        <v>1741</v>
      </c>
    </row>
    <row r="134" spans="1:4">
      <c r="A134" s="71">
        <v>133</v>
      </c>
      <c r="B134" s="71" t="s">
        <v>1742</v>
      </c>
      <c r="C134" s="71" t="s">
        <v>1742</v>
      </c>
      <c r="D134" s="71" t="s">
        <v>1743</v>
      </c>
    </row>
    <row r="135" spans="1:4">
      <c r="A135" s="71">
        <v>134</v>
      </c>
      <c r="B135" s="71" t="s">
        <v>1744</v>
      </c>
      <c r="C135" s="71" t="s">
        <v>1744</v>
      </c>
      <c r="D135" s="71" t="s">
        <v>1745</v>
      </c>
    </row>
    <row r="136" spans="1:4">
      <c r="A136" s="71">
        <v>135</v>
      </c>
      <c r="B136" s="71" t="s">
        <v>1746</v>
      </c>
      <c r="C136" s="71" t="s">
        <v>1746</v>
      </c>
      <c r="D136" s="71" t="s">
        <v>1747</v>
      </c>
    </row>
  </sheetData>
  <dataConsolidate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16"/>
  </cols>
  <sheetData/>
  <pageMargins left="0.7" right="0.7" top="0.75" bottom="0.75" header="0.3" footer="0.3"/>
  <customProperties>
    <customPr name="_pios_id" r:id="rId1"/>
  </customPropertie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635" hidden="1" customWidth="1"/>
    <col min="2" max="2" width="9.140625" style="633" hidden="1" customWidth="1"/>
    <col min="3" max="3" width="3.7109375" style="169" customWidth="1"/>
    <col min="4" max="4" width="6.28515625" style="633" customWidth="1"/>
    <col min="5" max="5" width="46.42578125" style="633" customWidth="1"/>
    <col min="6" max="6" width="3.7109375" style="633" customWidth="1"/>
    <col min="7" max="7" width="5.7109375" style="633" customWidth="1"/>
    <col min="8" max="8" width="41.42578125" style="633" bestFit="1" customWidth="1"/>
    <col min="9" max="9" width="3.7109375" style="633" customWidth="1"/>
    <col min="10" max="10" width="5.7109375" style="633" customWidth="1"/>
    <col min="11" max="11" width="32.5703125" style="633" customWidth="1"/>
    <col min="12" max="12" width="14.85546875" style="633" customWidth="1"/>
    <col min="13" max="13" width="13.140625" style="309" hidden="1" customWidth="1"/>
    <col min="14" max="16" width="9.140625" style="309" hidden="1" customWidth="1"/>
    <col min="17" max="17" width="25.7109375" style="310" hidden="1" customWidth="1"/>
    <col min="18" max="18" width="14.42578125" style="309" hidden="1" customWidth="1"/>
    <col min="19" max="22" width="9.140625" style="311"/>
    <col min="23" max="16384" width="9.140625" style="633"/>
  </cols>
  <sheetData>
    <row r="1" spans="1:256" s="484" customFormat="1" ht="16.5" hidden="1" customHeight="1">
      <c r="C1" s="728"/>
      <c r="H1" s="728"/>
      <c r="I1" s="728"/>
      <c r="J1" s="728"/>
      <c r="K1" s="728" t="s">
        <v>148</v>
      </c>
      <c r="L1" s="302" t="s">
        <v>139</v>
      </c>
      <c r="M1" s="303" t="s">
        <v>147</v>
      </c>
      <c r="N1" s="303"/>
      <c r="O1" s="303"/>
      <c r="P1" s="303"/>
      <c r="Q1" s="304"/>
      <c r="R1" s="303"/>
      <c r="S1" s="303"/>
      <c r="T1" s="303"/>
      <c r="U1" s="303"/>
      <c r="V1" s="303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2"/>
      <c r="BJ1" s="302"/>
      <c r="BK1" s="302"/>
      <c r="BL1" s="302"/>
      <c r="BM1" s="302"/>
      <c r="BN1" s="302"/>
      <c r="BO1" s="302"/>
      <c r="BP1" s="302"/>
      <c r="BQ1" s="302"/>
      <c r="BR1" s="302"/>
      <c r="BS1" s="302"/>
      <c r="BT1" s="302"/>
      <c r="BU1" s="302"/>
      <c r="BV1" s="302"/>
      <c r="BW1" s="302"/>
      <c r="BX1" s="302"/>
      <c r="BY1" s="302"/>
      <c r="BZ1" s="302"/>
      <c r="CA1" s="302"/>
      <c r="CB1" s="302"/>
      <c r="CC1" s="302"/>
      <c r="CD1" s="302"/>
      <c r="CE1" s="302"/>
      <c r="CF1" s="302"/>
      <c r="CG1" s="302"/>
      <c r="CH1" s="302"/>
      <c r="CI1" s="302"/>
      <c r="CJ1" s="302"/>
      <c r="CK1" s="302"/>
      <c r="CL1" s="302"/>
      <c r="CM1" s="302"/>
      <c r="CN1" s="302"/>
      <c r="CO1" s="302"/>
      <c r="CP1" s="302"/>
      <c r="CQ1" s="302"/>
      <c r="CR1" s="302"/>
      <c r="CS1" s="302"/>
      <c r="CT1" s="302"/>
      <c r="CU1" s="302"/>
      <c r="CV1" s="302"/>
      <c r="CW1" s="302"/>
      <c r="CX1" s="302"/>
      <c r="CY1" s="302"/>
      <c r="CZ1" s="302"/>
      <c r="DA1" s="302"/>
      <c r="DB1" s="302"/>
      <c r="DC1" s="302"/>
      <c r="DD1" s="302"/>
      <c r="DE1" s="302"/>
      <c r="DF1" s="302"/>
      <c r="DG1" s="302"/>
      <c r="DH1" s="302"/>
      <c r="DI1" s="302"/>
      <c r="DJ1" s="302"/>
      <c r="DK1" s="302"/>
      <c r="DL1" s="302"/>
      <c r="DM1" s="302"/>
      <c r="DN1" s="302"/>
      <c r="DO1" s="302"/>
      <c r="DP1" s="302"/>
      <c r="DQ1" s="302"/>
      <c r="DR1" s="302"/>
      <c r="DS1" s="302"/>
      <c r="DT1" s="302"/>
      <c r="DU1" s="302"/>
      <c r="DV1" s="302"/>
      <c r="DW1" s="302"/>
      <c r="DX1" s="302"/>
      <c r="DY1" s="302"/>
      <c r="DZ1" s="302"/>
      <c r="EA1" s="302"/>
      <c r="EB1" s="302"/>
      <c r="EC1" s="302"/>
      <c r="ED1" s="302"/>
      <c r="EE1" s="302"/>
      <c r="EF1" s="302"/>
      <c r="EG1" s="302"/>
      <c r="EH1" s="302"/>
      <c r="EI1" s="302"/>
      <c r="EJ1" s="302"/>
      <c r="EK1" s="302"/>
      <c r="EL1" s="302"/>
      <c r="EM1" s="302"/>
      <c r="EN1" s="302"/>
      <c r="EO1" s="302"/>
      <c r="EP1" s="302"/>
      <c r="EQ1" s="302"/>
      <c r="ER1" s="302"/>
      <c r="ES1" s="302"/>
      <c r="ET1" s="302"/>
      <c r="EU1" s="302"/>
      <c r="EV1" s="302"/>
      <c r="EW1" s="302"/>
      <c r="EX1" s="302"/>
      <c r="EY1" s="302"/>
      <c r="EZ1" s="302"/>
      <c r="FA1" s="302"/>
      <c r="FB1" s="302"/>
      <c r="FC1" s="302"/>
      <c r="FD1" s="302"/>
      <c r="FE1" s="302"/>
      <c r="FF1" s="302"/>
      <c r="FG1" s="302"/>
      <c r="FH1" s="302"/>
      <c r="FI1" s="302"/>
      <c r="FJ1" s="302"/>
      <c r="FK1" s="302"/>
      <c r="FL1" s="302"/>
      <c r="FM1" s="302"/>
      <c r="FN1" s="302"/>
      <c r="FO1" s="302"/>
      <c r="FP1" s="302"/>
      <c r="FQ1" s="302"/>
      <c r="FR1" s="302"/>
      <c r="FS1" s="302"/>
      <c r="FT1" s="302"/>
      <c r="FU1" s="302"/>
      <c r="FV1" s="302"/>
      <c r="FW1" s="302"/>
      <c r="FX1" s="302"/>
      <c r="FY1" s="302"/>
      <c r="FZ1" s="302"/>
      <c r="GA1" s="302"/>
      <c r="GB1" s="302"/>
      <c r="GC1" s="302"/>
      <c r="GD1" s="302"/>
      <c r="GE1" s="302"/>
      <c r="GF1" s="302"/>
      <c r="GG1" s="302"/>
      <c r="GH1" s="302"/>
      <c r="GI1" s="302"/>
      <c r="GJ1" s="302"/>
      <c r="GK1" s="302"/>
      <c r="GL1" s="302"/>
      <c r="GM1" s="302"/>
      <c r="GN1" s="302"/>
      <c r="GO1" s="302"/>
      <c r="GP1" s="302"/>
      <c r="GQ1" s="302"/>
      <c r="GR1" s="302"/>
      <c r="GS1" s="302"/>
      <c r="GT1" s="302"/>
      <c r="GU1" s="302"/>
      <c r="GV1" s="302"/>
      <c r="GW1" s="302"/>
      <c r="GX1" s="302"/>
      <c r="GY1" s="302"/>
      <c r="GZ1" s="302"/>
      <c r="HA1" s="302"/>
      <c r="HB1" s="302"/>
      <c r="HC1" s="302"/>
      <c r="HD1" s="302"/>
      <c r="HE1" s="302"/>
      <c r="HF1" s="302"/>
      <c r="HG1" s="302"/>
      <c r="HH1" s="302"/>
      <c r="HI1" s="302"/>
      <c r="HJ1" s="302"/>
      <c r="HK1" s="302"/>
      <c r="HL1" s="302"/>
      <c r="HM1" s="302"/>
      <c r="HN1" s="302"/>
      <c r="HO1" s="302"/>
      <c r="HP1" s="302"/>
      <c r="HQ1" s="302"/>
      <c r="HR1" s="302"/>
      <c r="HS1" s="302"/>
      <c r="HT1" s="302"/>
      <c r="HU1" s="302"/>
      <c r="HV1" s="302"/>
      <c r="HW1" s="302"/>
      <c r="HX1" s="302"/>
      <c r="HY1" s="302"/>
      <c r="HZ1" s="302"/>
      <c r="IA1" s="302"/>
      <c r="IB1" s="302"/>
      <c r="IC1" s="302"/>
      <c r="ID1" s="302"/>
      <c r="IE1" s="302"/>
      <c r="IF1" s="302"/>
      <c r="IG1" s="302"/>
      <c r="IH1" s="302"/>
      <c r="II1" s="302"/>
      <c r="IJ1" s="302"/>
      <c r="IK1" s="302"/>
      <c r="IL1" s="302"/>
      <c r="IM1" s="302"/>
      <c r="IN1" s="302"/>
      <c r="IO1" s="302"/>
      <c r="IP1" s="302"/>
      <c r="IQ1" s="302"/>
      <c r="IR1" s="302"/>
      <c r="IS1" s="302"/>
      <c r="IT1" s="302"/>
      <c r="IU1" s="302"/>
      <c r="IV1" s="302"/>
    </row>
    <row r="2" spans="1:256" s="308" customFormat="1" ht="16.5" hidden="1" customHeight="1">
      <c r="A2" s="305"/>
      <c r="B2" s="305"/>
      <c r="C2" s="306"/>
      <c r="D2" s="305"/>
      <c r="E2" s="305"/>
      <c r="F2" s="305"/>
      <c r="G2" s="305"/>
      <c r="H2" s="305"/>
      <c r="I2" s="305"/>
      <c r="J2" s="305"/>
      <c r="K2" s="305"/>
      <c r="L2" s="305"/>
      <c r="M2" s="303"/>
      <c r="N2" s="303"/>
      <c r="O2" s="303"/>
      <c r="P2" s="303"/>
      <c r="Q2" s="304"/>
      <c r="R2" s="303"/>
      <c r="S2" s="307"/>
      <c r="T2" s="307"/>
      <c r="U2" s="307"/>
      <c r="V2" s="307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6"/>
      <c r="AZ2" s="306"/>
      <c r="BA2" s="306"/>
      <c r="BB2" s="306"/>
      <c r="BC2" s="306"/>
      <c r="BD2" s="306"/>
      <c r="BE2" s="306"/>
      <c r="BF2" s="306"/>
      <c r="BG2" s="306"/>
      <c r="BH2" s="306"/>
      <c r="BI2" s="306"/>
      <c r="BJ2" s="306"/>
      <c r="BK2" s="306"/>
      <c r="BL2" s="306"/>
      <c r="BM2" s="306"/>
      <c r="BN2" s="306"/>
      <c r="BO2" s="306"/>
      <c r="BP2" s="306"/>
      <c r="BQ2" s="306"/>
      <c r="BR2" s="306"/>
      <c r="BS2" s="306"/>
      <c r="BT2" s="306"/>
      <c r="BU2" s="306"/>
      <c r="BV2" s="306"/>
      <c r="BW2" s="306"/>
      <c r="BX2" s="306"/>
      <c r="BY2" s="306"/>
      <c r="BZ2" s="306"/>
      <c r="CA2" s="306"/>
      <c r="CB2" s="306"/>
      <c r="CC2" s="306"/>
      <c r="CD2" s="306"/>
      <c r="CE2" s="306"/>
      <c r="CF2" s="306"/>
      <c r="CG2" s="306"/>
      <c r="CH2" s="306"/>
      <c r="CI2" s="306"/>
      <c r="CJ2" s="306"/>
      <c r="CK2" s="306"/>
      <c r="CL2" s="306"/>
      <c r="CM2" s="306"/>
      <c r="CN2" s="306"/>
      <c r="CO2" s="306"/>
      <c r="CP2" s="306"/>
      <c r="CQ2" s="306"/>
      <c r="CR2" s="306"/>
      <c r="CS2" s="306"/>
      <c r="CT2" s="306"/>
      <c r="CU2" s="306"/>
      <c r="CV2" s="306"/>
      <c r="CW2" s="306"/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  <c r="DJ2" s="306"/>
      <c r="DK2" s="306"/>
      <c r="DL2" s="306"/>
      <c r="DM2" s="306"/>
      <c r="DN2" s="306"/>
      <c r="DO2" s="306"/>
      <c r="DP2" s="306"/>
      <c r="DQ2" s="306"/>
      <c r="DR2" s="306"/>
      <c r="DS2" s="306"/>
      <c r="DT2" s="306"/>
      <c r="DU2" s="306"/>
      <c r="DV2" s="306"/>
      <c r="DW2" s="306"/>
      <c r="DX2" s="306"/>
      <c r="DY2" s="306"/>
      <c r="DZ2" s="306"/>
      <c r="EA2" s="306"/>
      <c r="EB2" s="306"/>
      <c r="EC2" s="306"/>
      <c r="ED2" s="306"/>
      <c r="EE2" s="306"/>
      <c r="EF2" s="306"/>
      <c r="EG2" s="306"/>
      <c r="EH2" s="306"/>
      <c r="EI2" s="306"/>
      <c r="EJ2" s="306"/>
      <c r="EK2" s="306"/>
      <c r="EL2" s="306"/>
      <c r="EM2" s="306"/>
      <c r="EN2" s="306"/>
      <c r="EO2" s="306"/>
      <c r="EP2" s="306"/>
      <c r="EQ2" s="306"/>
      <c r="ER2" s="306"/>
      <c r="ES2" s="306"/>
      <c r="ET2" s="306"/>
    </row>
    <row r="3" spans="1:256" s="170" customFormat="1" ht="3" customHeight="1">
      <c r="A3" s="635"/>
      <c r="B3" s="633"/>
      <c r="C3" s="54"/>
      <c r="D3" s="476"/>
      <c r="E3" s="476"/>
      <c r="F3" s="476"/>
      <c r="G3" s="476"/>
      <c r="H3" s="476"/>
      <c r="I3" s="476"/>
      <c r="J3" s="476"/>
      <c r="K3" s="476"/>
      <c r="L3" s="88"/>
      <c r="M3" s="309"/>
      <c r="N3" s="309"/>
      <c r="O3" s="309"/>
      <c r="P3" s="309"/>
      <c r="Q3" s="310"/>
      <c r="R3" s="309"/>
      <c r="S3" s="311"/>
      <c r="T3" s="311"/>
      <c r="U3" s="311"/>
      <c r="V3" s="311"/>
    </row>
    <row r="4" spans="1:256" s="170" customFormat="1" ht="22.5">
      <c r="A4" s="635"/>
      <c r="B4" s="633"/>
      <c r="C4" s="54"/>
      <c r="D4" s="782" t="s">
        <v>330</v>
      </c>
      <c r="E4" s="783"/>
      <c r="F4" s="783"/>
      <c r="G4" s="783"/>
      <c r="H4" s="784"/>
      <c r="I4" s="312"/>
      <c r="M4" s="309"/>
      <c r="N4" s="309"/>
      <c r="O4" s="309"/>
      <c r="P4" s="309"/>
      <c r="Q4" s="310"/>
      <c r="R4" s="309"/>
      <c r="S4" s="311"/>
      <c r="T4" s="311"/>
      <c r="U4" s="311"/>
      <c r="V4" s="311"/>
    </row>
    <row r="5" spans="1:256" s="170" customFormat="1" ht="3" hidden="1" customHeight="1">
      <c r="A5" s="635"/>
      <c r="B5" s="633"/>
      <c r="C5" s="54"/>
      <c r="D5" s="476"/>
      <c r="E5" s="476"/>
      <c r="F5" s="476"/>
      <c r="G5" s="476"/>
      <c r="H5" s="36"/>
      <c r="I5" s="36"/>
      <c r="J5" s="36"/>
      <c r="K5" s="36"/>
      <c r="L5" s="35"/>
      <c r="M5" s="309"/>
      <c r="N5" s="309"/>
      <c r="O5" s="309"/>
      <c r="P5" s="309"/>
      <c r="Q5" s="310"/>
      <c r="R5" s="309"/>
      <c r="S5" s="311"/>
      <c r="T5" s="311"/>
      <c r="U5" s="311"/>
      <c r="V5" s="311"/>
    </row>
    <row r="6" spans="1:256" s="170" customFormat="1" ht="20.100000000000001" hidden="1" customHeight="1">
      <c r="A6" s="182"/>
      <c r="B6" s="182"/>
      <c r="C6" s="54"/>
      <c r="D6" s="785"/>
      <c r="E6" s="785"/>
      <c r="F6" s="786" t="s">
        <v>18</v>
      </c>
      <c r="G6" s="786"/>
      <c r="H6" s="36"/>
      <c r="I6" s="36"/>
      <c r="J6" s="171"/>
      <c r="K6" s="172"/>
      <c r="L6" s="172"/>
      <c r="M6" s="309"/>
      <c r="N6" s="309"/>
      <c r="O6" s="309"/>
      <c r="P6" s="309"/>
      <c r="Q6" s="310"/>
      <c r="R6" s="309"/>
      <c r="S6" s="311"/>
      <c r="T6" s="311"/>
      <c r="U6" s="311"/>
      <c r="V6" s="311"/>
    </row>
    <row r="7" spans="1:256" ht="45.75" customHeight="1">
      <c r="E7" s="788"/>
      <c r="F7" s="788"/>
      <c r="G7" s="788"/>
      <c r="H7" s="788"/>
      <c r="I7" s="788"/>
      <c r="J7" s="788"/>
      <c r="K7" s="788"/>
      <c r="L7" s="788"/>
    </row>
    <row r="8" spans="1:256" s="170" customFormat="1">
      <c r="A8" s="635"/>
      <c r="B8" s="633"/>
      <c r="C8" s="54"/>
      <c r="D8" s="771" t="s">
        <v>331</v>
      </c>
      <c r="E8" s="771"/>
      <c r="F8" s="771" t="s">
        <v>137</v>
      </c>
      <c r="G8" s="771"/>
      <c r="H8" s="771"/>
      <c r="I8" s="787" t="s">
        <v>138</v>
      </c>
      <c r="J8" s="787"/>
      <c r="K8" s="787"/>
      <c r="L8" s="787"/>
      <c r="M8" s="309"/>
      <c r="N8" s="309"/>
      <c r="O8" s="309"/>
      <c r="P8" s="309"/>
      <c r="Q8" s="310"/>
      <c r="R8" s="309"/>
      <c r="S8" s="311"/>
      <c r="T8" s="311"/>
      <c r="U8" s="311"/>
      <c r="V8" s="311"/>
    </row>
    <row r="9" spans="1:256" s="170" customFormat="1" ht="20.25" customHeight="1">
      <c r="A9" s="635"/>
      <c r="B9" s="633"/>
      <c r="C9" s="54"/>
      <c r="D9" s="716" t="s">
        <v>25</v>
      </c>
      <c r="E9" s="716" t="s">
        <v>145</v>
      </c>
      <c r="F9" s="778" t="s">
        <v>25</v>
      </c>
      <c r="G9" s="779"/>
      <c r="H9" s="186" t="s">
        <v>145</v>
      </c>
      <c r="I9" s="780" t="s">
        <v>25</v>
      </c>
      <c r="J9" s="780"/>
      <c r="K9" s="186" t="s">
        <v>145</v>
      </c>
      <c r="L9" s="186" t="s">
        <v>139</v>
      </c>
      <c r="M9" s="640"/>
      <c r="N9" s="640"/>
      <c r="O9" s="640"/>
      <c r="P9" s="640"/>
      <c r="Q9" s="349"/>
      <c r="R9" s="640"/>
      <c r="S9" s="311"/>
      <c r="T9" s="311"/>
      <c r="U9" s="311"/>
      <c r="V9" s="311"/>
    </row>
    <row r="10" spans="1:256" ht="12" customHeight="1">
      <c r="C10" s="86"/>
      <c r="D10" s="717" t="s">
        <v>26</v>
      </c>
      <c r="E10" s="717" t="s">
        <v>0</v>
      </c>
      <c r="F10" s="781" t="s">
        <v>1</v>
      </c>
      <c r="G10" s="781"/>
      <c r="H10" s="717" t="s">
        <v>2</v>
      </c>
      <c r="I10" s="781" t="s">
        <v>12</v>
      </c>
      <c r="J10" s="781"/>
      <c r="K10" s="717" t="s">
        <v>13</v>
      </c>
      <c r="L10" s="717" t="s">
        <v>31</v>
      </c>
      <c r="M10" s="640"/>
      <c r="N10" s="640"/>
      <c r="O10" s="640"/>
      <c r="P10" s="640"/>
      <c r="Q10" s="349"/>
      <c r="R10" s="640"/>
      <c r="S10" s="313"/>
      <c r="T10" s="313"/>
      <c r="U10" s="313"/>
      <c r="V10" s="313"/>
    </row>
    <row r="11" spans="1:256" s="170" customFormat="1" hidden="1">
      <c r="A11" s="633"/>
      <c r="B11" s="633"/>
      <c r="C11" s="54"/>
      <c r="D11" s="209">
        <v>0</v>
      </c>
      <c r="E11" s="210"/>
      <c r="F11" s="205" t="s">
        <v>141</v>
      </c>
      <c r="G11" s="205"/>
      <c r="H11" s="211"/>
      <c r="I11" s="207" t="s">
        <v>141</v>
      </c>
      <c r="J11" s="205"/>
      <c r="K11" s="211"/>
      <c r="L11" s="212"/>
      <c r="M11" s="350" t="s">
        <v>238</v>
      </c>
      <c r="N11" s="640"/>
      <c r="O11" s="640"/>
      <c r="P11" s="640" t="s">
        <v>239</v>
      </c>
      <c r="Q11" s="349" t="s">
        <v>240</v>
      </c>
      <c r="R11" s="640" t="s">
        <v>241</v>
      </c>
      <c r="S11" s="311"/>
      <c r="T11" s="311"/>
      <c r="U11" s="311"/>
      <c r="V11" s="311"/>
    </row>
    <row r="12" spans="1:256" s="81" customFormat="1" ht="15" hidden="1" customHeight="1">
      <c r="A12" s="475"/>
      <c r="B12" s="637" t="s">
        <v>146</v>
      </c>
      <c r="C12" s="769"/>
      <c r="D12" s="771">
        <v>1</v>
      </c>
      <c r="E12" s="772" t="s">
        <v>1749</v>
      </c>
      <c r="F12" s="724" t="s">
        <v>141</v>
      </c>
      <c r="G12" s="719">
        <v>0</v>
      </c>
      <c r="H12" s="319"/>
      <c r="I12" s="187" t="s">
        <v>141</v>
      </c>
      <c r="J12" s="320" t="s">
        <v>242</v>
      </c>
      <c r="K12" s="213"/>
      <c r="L12" s="234"/>
      <c r="M12" s="309">
        <f>mergeValue(H12)</f>
        <v>0</v>
      </c>
      <c r="N12" s="484"/>
      <c r="O12" s="484"/>
      <c r="P12" s="309" t="str">
        <f t="array" ref="P12">IF(ISERROR(MATCH(MID(Q12,1,250),MID(note_ter,1,250),0)),"n","y")</f>
        <v>y</v>
      </c>
      <c r="Q12" s="484" t="s">
        <v>1749</v>
      </c>
      <c r="R12" s="309" t="str">
        <f>K12&amp;"("&amp;L12&amp;")"</f>
        <v>()</v>
      </c>
      <c r="S12" s="637"/>
      <c r="T12" s="637"/>
      <c r="U12" s="248"/>
      <c r="V12" s="637"/>
      <c r="W12" s="637"/>
      <c r="X12" s="637"/>
      <c r="Y12" s="134"/>
      <c r="Z12" s="134"/>
      <c r="AA12" s="614"/>
      <c r="AB12" s="614"/>
      <c r="AC12" s="614"/>
      <c r="AD12" s="614"/>
      <c r="AE12" s="614"/>
      <c r="AF12" s="614"/>
      <c r="AG12" s="614"/>
      <c r="AH12" s="614"/>
      <c r="AI12" s="614"/>
      <c r="AJ12" s="614"/>
      <c r="AK12" s="614"/>
      <c r="AL12" s="614"/>
      <c r="AM12" s="614"/>
      <c r="AN12" s="614"/>
      <c r="AO12" s="614"/>
      <c r="AP12" s="614"/>
      <c r="AQ12" s="614"/>
      <c r="AR12" s="614"/>
      <c r="AS12" s="614"/>
      <c r="AT12" s="614"/>
      <c r="AU12" s="614"/>
      <c r="AV12" s="614"/>
      <c r="AW12" s="614"/>
      <c r="AX12" s="614"/>
      <c r="AY12" s="614"/>
      <c r="AZ12" s="614"/>
      <c r="BA12" s="614"/>
      <c r="BB12" s="614"/>
      <c r="BC12" s="614"/>
      <c r="BD12" s="614"/>
      <c r="BE12" s="614"/>
      <c r="BF12" s="614"/>
      <c r="BG12" s="614"/>
      <c r="BH12" s="614"/>
      <c r="BI12" s="614"/>
      <c r="BJ12" s="614"/>
      <c r="BK12" s="614"/>
      <c r="BL12" s="614"/>
      <c r="BM12" s="614"/>
      <c r="BN12" s="614"/>
      <c r="BO12" s="614"/>
      <c r="BP12" s="614"/>
      <c r="BQ12" s="614"/>
      <c r="BR12" s="614"/>
      <c r="BS12" s="614"/>
      <c r="BT12" s="614"/>
      <c r="BU12" s="61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</row>
    <row r="13" spans="1:256" s="81" customFormat="1" ht="15" hidden="1" customHeight="1">
      <c r="A13" s="475"/>
      <c r="B13" s="637" t="s">
        <v>146</v>
      </c>
      <c r="C13" s="769"/>
      <c r="D13" s="771"/>
      <c r="E13" s="773"/>
      <c r="F13" s="775" t="s">
        <v>141</v>
      </c>
      <c r="G13" s="771">
        <v>1</v>
      </c>
      <c r="H13" s="768" t="s">
        <v>1744</v>
      </c>
      <c r="I13" s="187" t="s">
        <v>141</v>
      </c>
      <c r="J13" s="320" t="s">
        <v>242</v>
      </c>
      <c r="K13" s="213"/>
      <c r="L13" s="234"/>
      <c r="M13" s="309" t="str">
        <f>mergeValue(H13)</f>
        <v>городской округ город Мантурово</v>
      </c>
      <c r="N13" s="484"/>
      <c r="O13" s="484"/>
      <c r="P13" s="484"/>
      <c r="Q13" s="484"/>
      <c r="R13" s="309" t="str">
        <f>K13&amp;"("&amp;L13&amp;")"</f>
        <v>()</v>
      </c>
      <c r="S13" s="637"/>
      <c r="T13" s="637"/>
      <c r="U13" s="248"/>
      <c r="V13" s="637"/>
      <c r="W13" s="637"/>
      <c r="X13" s="637"/>
      <c r="Y13" s="134"/>
      <c r="Z13" s="134"/>
      <c r="AA13" s="614"/>
      <c r="AB13" s="614"/>
      <c r="AC13" s="614"/>
      <c r="AD13" s="614"/>
      <c r="AE13" s="614"/>
      <c r="AF13" s="614"/>
      <c r="AG13" s="614"/>
      <c r="AH13" s="614"/>
      <c r="AI13" s="614"/>
      <c r="AJ13" s="614"/>
      <c r="AK13" s="614"/>
      <c r="AL13" s="614"/>
      <c r="AM13" s="614"/>
      <c r="AN13" s="614"/>
      <c r="AO13" s="614"/>
      <c r="AP13" s="614"/>
      <c r="AQ13" s="614"/>
      <c r="AR13" s="614"/>
      <c r="AS13" s="614"/>
      <c r="AT13" s="614"/>
      <c r="AU13" s="614"/>
      <c r="AV13" s="614"/>
      <c r="AW13" s="614"/>
      <c r="AX13" s="614"/>
      <c r="AY13" s="614"/>
      <c r="AZ13" s="614"/>
      <c r="BA13" s="614"/>
      <c r="BB13" s="614"/>
      <c r="BC13" s="614"/>
      <c r="BD13" s="614"/>
      <c r="BE13" s="614"/>
      <c r="BF13" s="614"/>
      <c r="BG13" s="614"/>
      <c r="BH13" s="614"/>
      <c r="BI13" s="614"/>
      <c r="BJ13" s="614"/>
      <c r="BK13" s="614"/>
      <c r="BL13" s="614"/>
      <c r="BM13" s="614"/>
      <c r="BN13" s="614"/>
      <c r="BO13" s="614"/>
      <c r="BP13" s="614"/>
      <c r="BQ13" s="614"/>
      <c r="BR13" s="614"/>
      <c r="BS13" s="614"/>
      <c r="BT13" s="614"/>
      <c r="BU13" s="61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</row>
    <row r="14" spans="1:256" s="81" customFormat="1" ht="45" customHeight="1">
      <c r="A14" s="475"/>
      <c r="B14" s="637" t="s">
        <v>146</v>
      </c>
      <c r="C14" s="769"/>
      <c r="D14" s="771"/>
      <c r="E14" s="773"/>
      <c r="F14" s="776"/>
      <c r="G14" s="771"/>
      <c r="H14" s="768"/>
      <c r="I14" s="735" t="s">
        <v>141</v>
      </c>
      <c r="J14" s="719">
        <v>1</v>
      </c>
      <c r="K14" s="723" t="s">
        <v>1744</v>
      </c>
      <c r="L14" s="192" t="s">
        <v>1745</v>
      </c>
      <c r="M14" s="309" t="str">
        <f>mergeValue(H14)</f>
        <v>городской округ город Мантурово</v>
      </c>
      <c r="N14" s="484"/>
      <c r="O14" s="484"/>
      <c r="P14" s="484"/>
      <c r="Q14" s="484"/>
      <c r="R14" s="309" t="str">
        <f>K14&amp;" ("&amp;L14&amp;")"</f>
        <v>городской округ город Мантурово (34714000)</v>
      </c>
      <c r="S14" s="637"/>
      <c r="T14" s="637"/>
      <c r="U14" s="248"/>
      <c r="V14" s="637"/>
      <c r="W14" s="637"/>
      <c r="X14" s="637"/>
      <c r="Y14" s="134"/>
      <c r="Z14" s="134"/>
      <c r="AA14" s="614"/>
      <c r="AB14" s="614"/>
      <c r="AC14" s="614"/>
      <c r="AD14" s="614"/>
      <c r="AE14" s="614"/>
      <c r="AF14" s="614"/>
      <c r="AG14" s="614"/>
      <c r="AH14" s="614"/>
      <c r="AI14" s="614"/>
      <c r="AJ14" s="614"/>
      <c r="AK14" s="614"/>
      <c r="AL14" s="614"/>
      <c r="AM14" s="614"/>
      <c r="AN14" s="614"/>
      <c r="AO14" s="614"/>
      <c r="AP14" s="614"/>
      <c r="AQ14" s="614"/>
      <c r="AR14" s="614"/>
      <c r="AS14" s="614"/>
      <c r="AT14" s="614"/>
      <c r="AU14" s="614"/>
      <c r="AV14" s="614"/>
      <c r="AW14" s="614"/>
      <c r="AX14" s="614"/>
      <c r="AY14" s="614"/>
      <c r="AZ14" s="614"/>
      <c r="BA14" s="614"/>
      <c r="BB14" s="614"/>
      <c r="BC14" s="614"/>
      <c r="BD14" s="614"/>
      <c r="BE14" s="614"/>
      <c r="BF14" s="614"/>
      <c r="BG14" s="614"/>
      <c r="BH14" s="614"/>
      <c r="BI14" s="614"/>
      <c r="BJ14" s="614"/>
      <c r="BK14" s="614"/>
      <c r="BL14" s="614"/>
      <c r="BM14" s="614"/>
      <c r="BN14" s="614"/>
      <c r="BO14" s="614"/>
      <c r="BP14" s="614"/>
      <c r="BQ14" s="614"/>
      <c r="BR14" s="614"/>
      <c r="BS14" s="614"/>
      <c r="BT14" s="614"/>
      <c r="BU14" s="61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</row>
    <row r="15" spans="1:256" s="81" customFormat="1" ht="0.95" customHeight="1">
      <c r="A15" s="475"/>
      <c r="B15" s="475"/>
      <c r="C15" s="769"/>
      <c r="D15" s="771"/>
      <c r="E15" s="773"/>
      <c r="F15" s="777"/>
      <c r="G15" s="771"/>
      <c r="H15" s="768"/>
      <c r="I15" s="197" t="s">
        <v>141</v>
      </c>
      <c r="J15" s="197"/>
      <c r="K15" s="213" t="s">
        <v>141</v>
      </c>
      <c r="L15" s="234"/>
      <c r="M15" s="484"/>
      <c r="N15" s="484"/>
      <c r="O15" s="484"/>
      <c r="P15" s="484"/>
      <c r="Q15" s="309"/>
      <c r="R15" s="484"/>
      <c r="S15" s="637"/>
      <c r="T15" s="637"/>
      <c r="U15" s="248"/>
      <c r="V15" s="637"/>
      <c r="W15" s="637"/>
      <c r="X15" s="637"/>
      <c r="Y15" s="134"/>
      <c r="Z15" s="134"/>
      <c r="AA15" s="614"/>
      <c r="AB15" s="614"/>
      <c r="AC15" s="614"/>
      <c r="AD15" s="614"/>
      <c r="AE15" s="614"/>
      <c r="AF15" s="614"/>
      <c r="AG15" s="614"/>
      <c r="AH15" s="614"/>
      <c r="AI15" s="614"/>
      <c r="AJ15" s="614"/>
      <c r="AK15" s="614"/>
      <c r="AL15" s="614"/>
      <c r="AM15" s="614"/>
      <c r="AN15" s="614"/>
      <c r="AO15" s="614"/>
      <c r="AP15" s="614"/>
      <c r="AQ15" s="614"/>
      <c r="AR15" s="614"/>
      <c r="AS15" s="614"/>
      <c r="AT15" s="614"/>
      <c r="AU15" s="614"/>
      <c r="AV15" s="614"/>
      <c r="AW15" s="614"/>
      <c r="AX15" s="614"/>
      <c r="AY15" s="614"/>
      <c r="AZ15" s="614"/>
      <c r="BA15" s="614"/>
      <c r="BB15" s="614"/>
      <c r="BC15" s="614"/>
      <c r="BD15" s="614"/>
      <c r="BE15" s="614"/>
      <c r="BF15" s="614"/>
      <c r="BG15" s="614"/>
      <c r="BH15" s="614"/>
      <c r="BI15" s="614"/>
      <c r="BJ15" s="614"/>
      <c r="BK15" s="614"/>
      <c r="BL15" s="614"/>
      <c r="BM15" s="614"/>
      <c r="BN15" s="614"/>
      <c r="BO15" s="614"/>
      <c r="BP15" s="614"/>
      <c r="BQ15" s="614"/>
      <c r="BR15" s="614"/>
      <c r="BS15" s="614"/>
      <c r="BT15" s="614"/>
      <c r="BU15" s="61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</row>
    <row r="16" spans="1:256" s="81" customFormat="1" ht="0.95" customHeight="1">
      <c r="A16" s="475"/>
      <c r="B16" s="475"/>
      <c r="C16" s="770"/>
      <c r="D16" s="771"/>
      <c r="E16" s="774"/>
      <c r="F16" s="187" t="s">
        <v>141</v>
      </c>
      <c r="G16" s="197" t="s">
        <v>141</v>
      </c>
      <c r="H16" s="213" t="s">
        <v>141</v>
      </c>
      <c r="I16" s="197" t="s">
        <v>141</v>
      </c>
      <c r="J16" s="197"/>
      <c r="K16" s="233"/>
      <c r="L16" s="234"/>
      <c r="M16" s="484"/>
      <c r="N16" s="484"/>
      <c r="O16" s="484"/>
      <c r="P16" s="484"/>
      <c r="Q16" s="309"/>
      <c r="R16" s="484"/>
      <c r="S16" s="637"/>
      <c r="T16" s="637"/>
      <c r="U16" s="248"/>
      <c r="V16" s="637"/>
      <c r="W16" s="637"/>
      <c r="X16" s="637"/>
      <c r="Y16" s="134"/>
      <c r="Z16" s="134"/>
      <c r="AA16" s="614"/>
      <c r="AB16" s="614"/>
      <c r="AC16" s="614"/>
      <c r="AD16" s="614"/>
      <c r="AE16" s="614"/>
      <c r="AF16" s="614"/>
      <c r="AG16" s="614"/>
      <c r="AH16" s="614"/>
      <c r="AI16" s="614"/>
      <c r="AJ16" s="614"/>
      <c r="AK16" s="614"/>
      <c r="AL16" s="614"/>
      <c r="AM16" s="614"/>
      <c r="AN16" s="614"/>
      <c r="AO16" s="614"/>
      <c r="AP16" s="614"/>
      <c r="AQ16" s="614"/>
      <c r="AR16" s="614"/>
      <c r="AS16" s="614"/>
      <c r="AT16" s="614"/>
      <c r="AU16" s="614"/>
      <c r="AV16" s="614"/>
      <c r="AW16" s="614"/>
      <c r="AX16" s="614"/>
      <c r="AY16" s="614"/>
      <c r="AZ16" s="614"/>
      <c r="BA16" s="614"/>
      <c r="BB16" s="614"/>
      <c r="BC16" s="614"/>
      <c r="BD16" s="614"/>
      <c r="BE16" s="614"/>
      <c r="BF16" s="614"/>
      <c r="BG16" s="614"/>
      <c r="BH16" s="614"/>
      <c r="BI16" s="614"/>
      <c r="BJ16" s="614"/>
      <c r="BK16" s="614"/>
      <c r="BL16" s="614"/>
      <c r="BM16" s="614"/>
      <c r="BN16" s="614"/>
      <c r="BO16" s="614"/>
      <c r="BP16" s="614"/>
      <c r="BQ16" s="614"/>
      <c r="BR16" s="614"/>
      <c r="BS16" s="614"/>
      <c r="BT16" s="614"/>
      <c r="BU16" s="61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</row>
    <row r="17" spans="1:22" s="170" customFormat="1" hidden="1">
      <c r="A17" s="633"/>
      <c r="B17" s="633" t="s">
        <v>159</v>
      </c>
      <c r="C17" s="54"/>
      <c r="D17" s="187"/>
      <c r="E17" s="613" t="s">
        <v>141</v>
      </c>
      <c r="F17" s="189" t="s">
        <v>141</v>
      </c>
      <c r="G17" s="189"/>
      <c r="H17" s="189"/>
      <c r="I17" s="189" t="s">
        <v>141</v>
      </c>
      <c r="J17" s="189"/>
      <c r="K17" s="189"/>
      <c r="L17" s="190"/>
      <c r="M17" s="350"/>
      <c r="N17" s="640"/>
      <c r="O17" s="640"/>
      <c r="P17" s="640"/>
      <c r="Q17" s="349" t="s">
        <v>332</v>
      </c>
      <c r="R17" s="640"/>
      <c r="S17" s="311"/>
      <c r="T17" s="311"/>
      <c r="U17" s="311"/>
      <c r="V17" s="311"/>
    </row>
    <row r="18" spans="1:22" s="170" customFormat="1" ht="21" customHeight="1">
      <c r="A18" s="635"/>
      <c r="B18" s="633"/>
      <c r="C18" s="169"/>
      <c r="D18" s="314"/>
      <c r="E18" s="314"/>
      <c r="F18" s="314"/>
      <c r="G18" s="314"/>
      <c r="H18" s="314"/>
      <c r="I18" s="314"/>
      <c r="J18" s="314"/>
      <c r="K18" s="314"/>
      <c r="L18" s="314"/>
      <c r="M18" s="640"/>
      <c r="N18" s="640"/>
      <c r="O18" s="640"/>
      <c r="P18" s="640"/>
      <c r="Q18" s="349"/>
      <c r="R18" s="640"/>
      <c r="S18" s="311"/>
      <c r="T18" s="311"/>
      <c r="U18" s="311"/>
      <c r="V18" s="311"/>
    </row>
    <row r="19" spans="1:22" s="170" customFormat="1">
      <c r="A19" s="635"/>
      <c r="B19" s="633"/>
      <c r="C19" s="169"/>
      <c r="D19" s="633"/>
      <c r="E19" s="633"/>
      <c r="F19" s="633"/>
      <c r="G19" s="633"/>
      <c r="H19" s="633"/>
      <c r="I19" s="633"/>
      <c r="J19" s="633"/>
      <c r="K19" s="633"/>
      <c r="L19" s="633"/>
      <c r="M19" s="309"/>
      <c r="N19" s="309"/>
      <c r="O19" s="309"/>
      <c r="P19" s="309"/>
      <c r="Q19" s="310"/>
      <c r="R19" s="309"/>
      <c r="S19" s="311"/>
      <c r="T19" s="311"/>
      <c r="U19" s="311"/>
      <c r="V19" s="311"/>
    </row>
    <row r="20" spans="1:22" s="170" customFormat="1" ht="0.75" customHeight="1">
      <c r="A20" s="635"/>
      <c r="B20" s="633"/>
      <c r="C20" s="169"/>
      <c r="D20" s="633"/>
      <c r="E20" s="633"/>
      <c r="F20" s="633"/>
      <c r="G20" s="633"/>
      <c r="H20" s="633"/>
      <c r="I20" s="633"/>
      <c r="J20" s="633"/>
      <c r="K20" s="633"/>
      <c r="L20" s="633"/>
      <c r="M20" s="309"/>
      <c r="N20" s="309"/>
      <c r="O20" s="309"/>
      <c r="P20" s="309"/>
      <c r="Q20" s="310"/>
      <c r="R20" s="309"/>
      <c r="S20" s="311"/>
      <c r="T20" s="311"/>
      <c r="U20" s="311"/>
      <c r="V20" s="311"/>
    </row>
    <row r="21" spans="1:22" s="174" customFormat="1" ht="10.5">
      <c r="A21" s="173"/>
      <c r="C21" s="175"/>
      <c r="D21" s="183"/>
      <c r="E21" s="183"/>
      <c r="M21" s="309"/>
      <c r="N21" s="309"/>
      <c r="O21" s="309"/>
      <c r="P21" s="309"/>
      <c r="Q21" s="310"/>
      <c r="R21" s="309"/>
      <c r="S21" s="311"/>
      <c r="T21" s="311"/>
      <c r="U21" s="311"/>
      <c r="V21" s="311"/>
    </row>
    <row r="22" spans="1:22" s="174" customFormat="1" ht="10.5">
      <c r="A22" s="173"/>
      <c r="C22" s="175"/>
      <c r="D22" s="183"/>
      <c r="E22" s="183"/>
      <c r="M22" s="309"/>
      <c r="N22" s="309"/>
      <c r="O22" s="309"/>
      <c r="P22" s="309"/>
      <c r="Q22" s="310"/>
      <c r="R22" s="309"/>
      <c r="S22" s="311"/>
      <c r="T22" s="311"/>
      <c r="U22" s="311"/>
      <c r="V22" s="311"/>
    </row>
  </sheetData>
  <sheetProtection algorithmName="SHA-512" hashValue="w/rwegu/cG3l/QKdm6OTK5Uu5iIRsg5srbsVud5W+oXbNpOFY9rBW2PcPT5/JwkzuAuM8osMhB88jzfnglPuRg==" saltValue="J28BgOr0TiYe1dL2Oe6y8g==" spinCount="100000" sheet="1" objects="1" scenarios="1" formatColumns="0" formatRows="0"/>
  <mergeCells count="17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E7:L7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customProperties>
    <customPr name="_pios_id" r:id="rId2"/>
  </customProperties>
  <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  <customProperties>
    <customPr name="_pios_id" r:id="rId1"/>
  </customPropertie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71"/>
  </cols>
  <sheetData/>
  <phoneticPr fontId="10" type="noConversion"/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1749</v>
      </c>
    </row>
  </sheetData>
  <pageMargins left="0.7" right="0.7" top="0.75" bottom="0.75" header="0.3" footer="0.3"/>
  <customProperties>
    <customPr name="_pios_id" r:id="rId1"/>
  </customPropertie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27"/>
  </cols>
  <sheetData/>
  <sheetProtection formatColumns="0" formatRows="0"/>
  <pageMargins left="0.7" right="0.7" top="0.75" bottom="0.75" header="0.3" footer="0.3"/>
  <customProperties>
    <customPr name="_pios_id" r:id="rId1"/>
  </customPropertie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62"/>
    <col min="2" max="2" width="66.7109375" style="162" bestFit="1" customWidth="1"/>
    <col min="3" max="16384" width="9.140625" style="162"/>
  </cols>
  <sheetData>
    <row r="1" spans="1:3">
      <c r="A1" s="162" t="s">
        <v>130</v>
      </c>
      <c r="B1" s="162" t="s">
        <v>131</v>
      </c>
      <c r="C1" s="162" t="s">
        <v>132</v>
      </c>
    </row>
    <row r="2" spans="1:3">
      <c r="A2" s="162">
        <v>4189678</v>
      </c>
      <c r="B2" s="162" t="s">
        <v>797</v>
      </c>
      <c r="C2" s="162" t="s">
        <v>193</v>
      </c>
    </row>
    <row r="3" spans="1:3">
      <c r="A3" s="162">
        <v>4190415</v>
      </c>
      <c r="B3" s="162" t="s">
        <v>798</v>
      </c>
      <c r="C3" s="162" t="s">
        <v>193</v>
      </c>
    </row>
  </sheetData>
  <pageMargins left="0.7" right="0.7" top="0.75" bottom="0.75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33"/>
  <sheetViews>
    <sheetView showGridLines="0" topLeftCell="C3" zoomScaleNormal="100" workbookViewId="0">
      <selection activeCell="M24" sqref="M24"/>
    </sheetView>
  </sheetViews>
  <sheetFormatPr defaultColWidth="9.140625" defaultRowHeight="15"/>
  <cols>
    <col min="1" max="1" width="6.42578125" style="219" hidden="1" customWidth="1"/>
    <col min="2" max="2" width="2" style="219" hidden="1" customWidth="1"/>
    <col min="3" max="3" width="3.7109375" style="219" customWidth="1"/>
    <col min="4" max="4" width="4.28515625" style="219" customWidth="1"/>
    <col min="5" max="5" width="45" style="219" customWidth="1"/>
    <col min="6" max="6" width="6.42578125" style="219" bestFit="1" customWidth="1"/>
    <col min="7" max="7" width="4.42578125" style="219" customWidth="1"/>
    <col min="8" max="8" width="5.5703125" style="219" customWidth="1"/>
    <col min="9" max="9" width="52.85546875" style="219" customWidth="1"/>
    <col min="10" max="10" width="7" style="219" bestFit="1" customWidth="1"/>
    <col min="11" max="11" width="3.7109375" style="219" bestFit="1" customWidth="1"/>
    <col min="12" max="12" width="6.28515625" style="219" bestFit="1" customWidth="1"/>
    <col min="13" max="13" width="61" style="219" customWidth="1"/>
    <col min="14" max="15" width="9.140625" style="220"/>
    <col min="16" max="16" width="9.140625" style="249"/>
    <col min="17" max="38" width="9.140625" style="220"/>
    <col min="39" max="16384" width="9.140625" style="219"/>
  </cols>
  <sheetData>
    <row r="1" spans="1:38" hidden="1"/>
    <row r="2" spans="1:38" hidden="1"/>
    <row r="3" spans="1:38" ht="10.5" customHeight="1"/>
    <row r="4" spans="1:38" ht="27" customHeight="1">
      <c r="A4" s="221"/>
      <c r="B4" s="221"/>
      <c r="D4" s="791" t="str">
        <f>Титульный!E5</f>
        <v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теплоснабжения*</v>
      </c>
      <c r="E4" s="792"/>
      <c r="F4" s="792"/>
      <c r="G4" s="792"/>
      <c r="H4" s="792"/>
      <c r="I4" s="793"/>
      <c r="J4" s="220"/>
      <c r="K4" s="220"/>
      <c r="L4" s="220"/>
      <c r="M4" s="220"/>
    </row>
    <row r="5" spans="1:38" s="223" customFormat="1" ht="15.75">
      <c r="A5" s="221"/>
      <c r="B5" s="221"/>
      <c r="C5" s="221"/>
      <c r="D5" s="794" t="str">
        <f>IF(org=0,"Не определено",org)</f>
        <v>НАО "СВЕЗА Мантурово"</v>
      </c>
      <c r="E5" s="795"/>
      <c r="F5" s="795"/>
      <c r="G5" s="795"/>
      <c r="H5" s="795"/>
      <c r="I5" s="796"/>
      <c r="J5" s="222"/>
      <c r="K5" s="222"/>
      <c r="L5" s="222"/>
      <c r="M5" s="222"/>
      <c r="N5" s="222"/>
      <c r="O5" s="222"/>
      <c r="P5" s="250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</row>
    <row r="6" spans="1:38" s="224" customFormat="1" ht="3" customHeight="1">
      <c r="A6" s="799"/>
      <c r="B6" s="799"/>
      <c r="C6" s="799"/>
      <c r="D6" s="799"/>
      <c r="E6" s="799"/>
      <c r="F6" s="799"/>
      <c r="G6" s="69"/>
      <c r="H6" s="69"/>
      <c r="I6" s="69"/>
      <c r="J6" s="69"/>
      <c r="K6" s="69"/>
      <c r="N6" s="225"/>
      <c r="O6" s="225"/>
      <c r="P6" s="251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</row>
    <row r="7" spans="1:38" ht="3.75" customHeight="1">
      <c r="A7" s="799"/>
      <c r="B7" s="799"/>
      <c r="C7" s="799"/>
      <c r="D7" s="799"/>
      <c r="E7" s="799"/>
      <c r="F7" s="799"/>
    </row>
    <row r="8" spans="1:38" ht="0.2" customHeight="1">
      <c r="B8" s="798"/>
      <c r="C8" s="798"/>
      <c r="D8" s="798"/>
      <c r="E8" s="797"/>
      <c r="F8" s="797"/>
    </row>
    <row r="9" spans="1:38" ht="0.2" customHeight="1">
      <c r="B9" s="798"/>
      <c r="C9" s="798"/>
      <c r="D9" s="798"/>
      <c r="E9" s="797"/>
      <c r="F9" s="797"/>
    </row>
    <row r="10" spans="1:38" ht="0.2" customHeight="1">
      <c r="B10" s="798"/>
      <c r="C10" s="798"/>
      <c r="D10" s="798"/>
      <c r="E10" s="797"/>
      <c r="F10" s="797"/>
    </row>
    <row r="11" spans="1:38" ht="6" hidden="1" customHeight="1">
      <c r="B11" s="798"/>
      <c r="C11" s="798"/>
      <c r="D11" s="798"/>
      <c r="E11" s="797"/>
      <c r="F11" s="797"/>
    </row>
    <row r="12" spans="1:38" ht="20.25" hidden="1" customHeight="1">
      <c r="A12" s="177"/>
      <c r="B12" s="798"/>
      <c r="C12" s="798"/>
      <c r="D12" s="798"/>
      <c r="E12" s="718"/>
      <c r="F12" s="177"/>
      <c r="G12" s="718"/>
      <c r="H12" s="718"/>
      <c r="I12" s="177"/>
      <c r="J12" s="177"/>
      <c r="K12" s="718"/>
    </row>
    <row r="13" spans="1:38" ht="51" customHeight="1">
      <c r="B13" s="798"/>
      <c r="C13" s="798"/>
      <c r="D13" s="798"/>
      <c r="E13" s="718"/>
      <c r="F13" s="721"/>
      <c r="G13" s="177"/>
      <c r="H13" s="177"/>
      <c r="I13" s="177"/>
      <c r="J13" s="177"/>
      <c r="K13" s="718"/>
    </row>
    <row r="14" spans="1:38" s="386" customFormat="1" ht="132.75" hidden="1" customHeight="1">
      <c r="B14" s="800"/>
      <c r="C14" s="800"/>
      <c r="D14" s="800"/>
      <c r="E14" s="387"/>
      <c r="F14" s="388"/>
      <c r="G14" s="388"/>
      <c r="H14" s="388"/>
      <c r="I14" s="388"/>
      <c r="J14" s="388"/>
      <c r="K14" s="389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</row>
    <row r="15" spans="1:38" ht="3" customHeight="1"/>
    <row r="16" spans="1:38" ht="0.2" customHeight="1"/>
    <row r="17" spans="1:38" s="223" customFormat="1" ht="0.2" customHeight="1">
      <c r="A17" s="226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4"/>
      <c r="N17" s="222"/>
      <c r="O17" s="222"/>
      <c r="P17" s="250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</row>
    <row r="18" spans="1:38" ht="23.25" customHeight="1">
      <c r="A18" s="789"/>
      <c r="B18" s="177"/>
      <c r="C18" s="177"/>
      <c r="D18" s="790" t="s">
        <v>113</v>
      </c>
      <c r="E18" s="790"/>
      <c r="F18" s="807" t="s">
        <v>194</v>
      </c>
      <c r="G18" s="807"/>
      <c r="H18" s="807"/>
      <c r="I18" s="807"/>
      <c r="J18" s="807" t="s">
        <v>319</v>
      </c>
      <c r="K18" s="807"/>
      <c r="L18" s="807"/>
      <c r="M18" s="807"/>
    </row>
    <row r="19" spans="1:38" ht="23.25" customHeight="1">
      <c r="A19" s="789"/>
      <c r="B19" s="178"/>
      <c r="C19" s="179"/>
      <c r="D19" s="720" t="s">
        <v>25</v>
      </c>
      <c r="E19" s="720" t="s">
        <v>145</v>
      </c>
      <c r="F19" s="720" t="s">
        <v>140</v>
      </c>
      <c r="G19" s="814" t="s">
        <v>25</v>
      </c>
      <c r="H19" s="815"/>
      <c r="I19" s="720" t="s">
        <v>145</v>
      </c>
      <c r="J19" s="720" t="s">
        <v>140</v>
      </c>
      <c r="K19" s="814" t="s">
        <v>25</v>
      </c>
      <c r="L19" s="815"/>
      <c r="M19" s="720" t="s">
        <v>145</v>
      </c>
    </row>
    <row r="20" spans="1:38" s="181" customFormat="1" ht="14.25" customHeight="1">
      <c r="A20" s="89"/>
      <c r="B20" s="89"/>
      <c r="C20" s="89"/>
      <c r="D20" s="195" t="s">
        <v>26</v>
      </c>
      <c r="E20" s="195" t="s">
        <v>0</v>
      </c>
      <c r="F20" s="195" t="s">
        <v>1</v>
      </c>
      <c r="G20" s="812" t="s">
        <v>2</v>
      </c>
      <c r="H20" s="813"/>
      <c r="I20" s="195" t="s">
        <v>12</v>
      </c>
      <c r="J20" s="195" t="s">
        <v>13</v>
      </c>
      <c r="K20" s="812" t="s">
        <v>31</v>
      </c>
      <c r="L20" s="813"/>
      <c r="M20" s="195" t="s">
        <v>32</v>
      </c>
      <c r="N20" s="194"/>
      <c r="O20" s="220"/>
      <c r="P20" s="252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hidden="1">
      <c r="A21" s="227"/>
      <c r="B21" s="180"/>
      <c r="C21" s="180"/>
      <c r="D21" s="204"/>
      <c r="E21" s="205"/>
      <c r="F21" s="206"/>
      <c r="G21" s="205"/>
      <c r="H21" s="205"/>
      <c r="I21" s="206"/>
      <c r="J21" s="206"/>
      <c r="K21" s="207"/>
      <c r="L21" s="205"/>
      <c r="M21" s="208"/>
    </row>
    <row r="22" spans="1:38" ht="45" customHeight="1">
      <c r="A22" s="71"/>
      <c r="B22" s="71"/>
      <c r="C22" s="54"/>
      <c r="D22" s="806" t="s">
        <v>26</v>
      </c>
      <c r="E22" s="801" t="s">
        <v>767</v>
      </c>
      <c r="F22" s="804" t="s">
        <v>18</v>
      </c>
      <c r="G22" s="808"/>
      <c r="H22" s="771">
        <v>1</v>
      </c>
      <c r="I22" s="810" t="s">
        <v>1749</v>
      </c>
      <c r="J22" s="804" t="s">
        <v>18</v>
      </c>
      <c r="K22" s="201" t="s">
        <v>141</v>
      </c>
      <c r="L22" s="722" t="s">
        <v>26</v>
      </c>
      <c r="M22" s="737" t="s">
        <v>1150</v>
      </c>
      <c r="X22" s="220">
        <v>4190064</v>
      </c>
      <c r="Y22" s="220" t="s">
        <v>142</v>
      </c>
      <c r="Z22" s="220">
        <v>1705000</v>
      </c>
    </row>
    <row r="23" spans="1:38" ht="15" hidden="1" customHeight="1">
      <c r="A23" s="71"/>
      <c r="B23" s="71"/>
      <c r="C23" s="86"/>
      <c r="D23" s="806"/>
      <c r="E23" s="802"/>
      <c r="F23" s="805"/>
      <c r="G23" s="809"/>
      <c r="H23" s="771"/>
      <c r="I23" s="811"/>
      <c r="J23" s="805"/>
      <c r="K23" s="187" t="s">
        <v>141</v>
      </c>
      <c r="L23" s="197"/>
      <c r="M23" s="216" t="s">
        <v>141</v>
      </c>
    </row>
    <row r="24" spans="1:38" ht="15" hidden="1" customHeight="1">
      <c r="A24" s="71"/>
      <c r="B24" s="71"/>
      <c r="C24" s="86"/>
      <c r="D24" s="806"/>
      <c r="E24" s="803"/>
      <c r="F24" s="805"/>
      <c r="G24" s="187"/>
      <c r="H24" s="197"/>
      <c r="I24" s="613" t="s">
        <v>141</v>
      </c>
      <c r="J24" s="197"/>
      <c r="K24" s="197" t="s">
        <v>141</v>
      </c>
      <c r="L24" s="197"/>
      <c r="M24" s="198"/>
    </row>
    <row r="25" spans="1:38" ht="15" hidden="1" customHeight="1">
      <c r="A25" s="228"/>
      <c r="B25" s="199"/>
      <c r="C25" s="786"/>
      <c r="D25" s="187"/>
      <c r="E25" s="612" t="s">
        <v>141</v>
      </c>
      <c r="F25" s="197"/>
      <c r="G25" s="197"/>
      <c r="H25" s="197"/>
      <c r="I25" s="197"/>
      <c r="J25" s="197"/>
      <c r="K25" s="197" t="s">
        <v>141</v>
      </c>
      <c r="L25" s="197"/>
      <c r="M25" s="198"/>
    </row>
    <row r="26" spans="1:38" ht="15" customHeight="1">
      <c r="C26" s="786"/>
      <c r="D26" s="232"/>
      <c r="E26" s="232"/>
      <c r="F26" s="232"/>
      <c r="G26" s="232"/>
      <c r="H26" s="232"/>
      <c r="I26" s="232"/>
      <c r="J26" s="232"/>
      <c r="K26" s="232" t="s">
        <v>141</v>
      </c>
      <c r="L26" s="232"/>
      <c r="M26" s="232"/>
    </row>
    <row r="27" spans="1:38" ht="37.5" customHeight="1"/>
    <row r="33" spans="12:12">
      <c r="L33" s="738"/>
    </row>
  </sheetData>
  <sheetProtection algorithmName="SHA-512" hashValue="41dinQoDjxCOCx2VWBuswKv/7ndtCr+MyFeKrKl5+31tUAiPhysYhhIaCXg4uwfhasCsrE1hmiC1mi7yl0Tusw==" saltValue="Rm4c/eogZv0Vi3WXzyRMuQ==" spinCount="100000" sheet="1" objects="1" scenarios="1" formatColumns="0" formatRows="0"/>
  <dataConsolidate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>
    <tabColor theme="0" tint="-0.249977111117893"/>
  </sheetPr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47" hidden="1" customWidth="1"/>
    <col min="2" max="2" width="9.140625" style="33" hidden="1" customWidth="1"/>
    <col min="3" max="3" width="3.7109375" style="52" customWidth="1"/>
    <col min="4" max="4" width="9.7109375" style="33" customWidth="1"/>
    <col min="5" max="5" width="37.7109375" style="33" customWidth="1"/>
    <col min="6" max="6" width="66.85546875" style="33" customWidth="1"/>
    <col min="7" max="7" width="116" style="33" customWidth="1"/>
    <col min="8" max="8" width="93.42578125" style="191" customWidth="1"/>
    <col min="9" max="17" width="10.5703125" style="33"/>
    <col min="18" max="18" width="10.5703125" style="247"/>
    <col min="19" max="16384" width="10.5703125" style="33"/>
  </cols>
  <sheetData>
    <row r="1" spans="1:21" s="191" customFormat="1" ht="15" hidden="1" customHeight="1">
      <c r="C1" s="235"/>
      <c r="G1" s="191">
        <v>4</v>
      </c>
      <c r="R1" s="248"/>
    </row>
    <row r="2" spans="1:21" s="191" customFormat="1" ht="15" hidden="1" customHeight="1">
      <c r="C2" s="235"/>
      <c r="R2" s="248"/>
    </row>
    <row r="3" spans="1:21" s="191" customFormat="1" ht="15" hidden="1" customHeight="1">
      <c r="C3" s="235"/>
      <c r="R3" s="248"/>
    </row>
    <row r="4" spans="1:21" ht="11.25" customHeight="1">
      <c r="C4" s="86"/>
      <c r="D4" s="87"/>
      <c r="E4" s="87"/>
      <c r="F4" s="87"/>
      <c r="G4" s="87"/>
    </row>
    <row r="5" spans="1:21" ht="22.5" customHeight="1">
      <c r="C5" s="86"/>
      <c r="D5" s="817" t="s">
        <v>244</v>
      </c>
      <c r="E5" s="817"/>
      <c r="F5" s="817"/>
      <c r="G5" s="817"/>
      <c r="H5" s="237"/>
    </row>
    <row r="6" spans="1:21" s="394" customFormat="1" ht="0.95" customHeight="1">
      <c r="A6" s="395"/>
      <c r="C6" s="709"/>
      <c r="D6" s="818"/>
      <c r="E6" s="818"/>
      <c r="F6" s="818"/>
      <c r="G6" s="818"/>
      <c r="H6" s="528"/>
    </row>
    <row r="7" spans="1:21" s="715" customFormat="1">
      <c r="D7" s="352"/>
      <c r="E7" s="317"/>
      <c r="F7" s="317"/>
      <c r="G7" s="317"/>
      <c r="U7" s="254"/>
    </row>
    <row r="8" spans="1:21" s="71" customFormat="1">
      <c r="C8" s="134">
        <v>22</v>
      </c>
      <c r="D8" s="819" t="s">
        <v>236</v>
      </c>
      <c r="E8" s="820"/>
      <c r="F8" s="820"/>
      <c r="G8" s="821"/>
      <c r="U8" s="259"/>
    </row>
    <row r="9" spans="1:21" s="633" customFormat="1" ht="11.25" customHeight="1">
      <c r="A9" s="635"/>
      <c r="C9" s="52"/>
      <c r="D9" s="822" t="s">
        <v>225</v>
      </c>
      <c r="E9" s="822"/>
      <c r="F9" s="822"/>
      <c r="G9" s="823" t="s">
        <v>226</v>
      </c>
      <c r="H9" s="637"/>
      <c r="R9" s="247"/>
    </row>
    <row r="10" spans="1:21" s="633" customFormat="1" ht="11.25" customHeight="1">
      <c r="A10" s="635" t="s">
        <v>459</v>
      </c>
      <c r="C10" s="52"/>
      <c r="D10" s="725" t="s">
        <v>25</v>
      </c>
      <c r="E10" s="330"/>
      <c r="F10" s="331" t="s">
        <v>215</v>
      </c>
      <c r="G10" s="824"/>
      <c r="H10" s="637"/>
      <c r="R10" s="247"/>
    </row>
    <row r="11" spans="1:21" s="633" customFormat="1" ht="12" customHeight="1">
      <c r="A11" s="635"/>
      <c r="C11" s="52"/>
      <c r="D11" s="348" t="s">
        <v>26</v>
      </c>
      <c r="E11" s="332">
        <v>2</v>
      </c>
      <c r="F11" s="333">
        <v>3</v>
      </c>
      <c r="G11" s="334">
        <v>4</v>
      </c>
      <c r="H11" s="637"/>
      <c r="R11" s="247"/>
    </row>
    <row r="12" spans="1:21" s="633" customFormat="1">
      <c r="A12" s="635"/>
      <c r="C12" s="52"/>
      <c r="D12" s="726">
        <v>1</v>
      </c>
      <c r="E12" s="336" t="s">
        <v>245</v>
      </c>
      <c r="F12" s="354" t="str">
        <f>IF(form_up_date="","",form_up_date)</f>
        <v>27.04.2023</v>
      </c>
      <c r="G12" s="356" t="s">
        <v>246</v>
      </c>
      <c r="H12" s="637"/>
      <c r="R12" s="247"/>
    </row>
    <row r="13" spans="1:21" s="633" customFormat="1" ht="45">
      <c r="A13" s="635"/>
      <c r="C13" s="52"/>
      <c r="D13" s="726" t="s">
        <v>257</v>
      </c>
      <c r="E13" s="336" t="s">
        <v>247</v>
      </c>
      <c r="F13" s="354" t="s">
        <v>1150</v>
      </c>
      <c r="G13" s="337" t="s">
        <v>318</v>
      </c>
      <c r="H13" s="637"/>
      <c r="R13" s="247"/>
    </row>
    <row r="14" spans="1:21" s="633" customFormat="1" ht="22.5">
      <c r="A14" s="635"/>
      <c r="C14" s="52"/>
      <c r="D14" s="726" t="s">
        <v>258</v>
      </c>
      <c r="E14" s="336" t="s">
        <v>248</v>
      </c>
      <c r="F14" s="354" t="s">
        <v>767</v>
      </c>
      <c r="G14" s="356" t="s">
        <v>249</v>
      </c>
      <c r="H14" s="637"/>
      <c r="R14" s="247"/>
    </row>
    <row r="15" spans="1:21" s="633" customFormat="1" ht="22.5">
      <c r="A15" s="635"/>
      <c r="C15" s="52"/>
      <c r="D15" s="726" t="s">
        <v>259</v>
      </c>
      <c r="E15" s="336" t="s">
        <v>250</v>
      </c>
      <c r="F15" s="355" t="s">
        <v>251</v>
      </c>
      <c r="G15" s="337"/>
      <c r="H15" s="637"/>
      <c r="R15" s="247"/>
    </row>
    <row r="16" spans="1:21" s="633" customFormat="1">
      <c r="A16" s="635"/>
      <c r="C16" s="52"/>
      <c r="D16" s="335" t="str">
        <f>D15&amp;".1"</f>
        <v>4.1.1</v>
      </c>
      <c r="E16" s="338" t="s">
        <v>3</v>
      </c>
      <c r="F16" s="354" t="str">
        <f>IF(region_name="","",region_name)</f>
        <v>Костромская область</v>
      </c>
      <c r="G16" s="356" t="s">
        <v>252</v>
      </c>
      <c r="H16" s="637"/>
      <c r="R16" s="247"/>
    </row>
    <row r="17" spans="1:18" s="633" customFormat="1" ht="22.5">
      <c r="A17" s="635"/>
      <c r="C17" s="52"/>
      <c r="D17" s="726" t="s">
        <v>260</v>
      </c>
      <c r="E17" s="339" t="s">
        <v>253</v>
      </c>
      <c r="F17" s="354" t="s">
        <v>1744</v>
      </c>
      <c r="G17" s="357" t="s">
        <v>254</v>
      </c>
      <c r="H17" s="637"/>
      <c r="R17" s="247"/>
    </row>
    <row r="18" spans="1:18" s="633" customFormat="1" ht="56.25">
      <c r="A18" s="635"/>
      <c r="C18" s="52"/>
      <c r="D18" s="726" t="s">
        <v>261</v>
      </c>
      <c r="E18" s="340" t="s">
        <v>255</v>
      </c>
      <c r="F18" s="354" t="s">
        <v>1751</v>
      </c>
      <c r="G18" s="347" t="s">
        <v>317</v>
      </c>
      <c r="H18" s="637"/>
      <c r="R18" s="247"/>
    </row>
    <row r="19" spans="1:18">
      <c r="D19" s="341"/>
      <c r="E19" s="342"/>
      <c r="F19" s="343"/>
      <c r="G19" s="344"/>
    </row>
    <row r="20" spans="1:18">
      <c r="D20" s="345"/>
      <c r="E20" s="816" t="s">
        <v>256</v>
      </c>
      <c r="F20" s="816"/>
      <c r="G20" s="346"/>
    </row>
  </sheetData>
  <sheetProtection algorithmName="SHA-512" hashValue="JD626HZQz3OfVF+nAfXQY61i73SPpUdlfoq/L+w0nsfdulwWhb9xVEnIKOSNPLUMoUyrwUR3z87uZ/afBBeERw==" saltValue="/BArvc5bz/8hbWOnLKi7jw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customProperties>
    <customPr name="_pios_id" r:id="rId2"/>
  </customProperties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AC273"/>
  <sheetViews>
    <sheetView showGridLines="0" topLeftCell="C68" zoomScale="90" zoomScaleNormal="90" workbookViewId="0">
      <selection activeCell="G75" sqref="G75"/>
    </sheetView>
  </sheetViews>
  <sheetFormatPr defaultColWidth="9.140625" defaultRowHeight="10.5" customHeight="1"/>
  <cols>
    <col min="1" max="1" width="19.140625" style="15" hidden="1" customWidth="1"/>
    <col min="2" max="2" width="16.85546875" style="191" hidden="1" customWidth="1"/>
    <col min="3" max="3" width="3.7109375" style="87" customWidth="1"/>
    <col min="4" max="4" width="7.7109375" style="33" customWidth="1"/>
    <col min="5" max="5" width="54.5703125" style="33" customWidth="1"/>
    <col min="6" max="6" width="10.42578125" style="33" customWidth="1"/>
    <col min="7" max="7" width="40.7109375" style="33" customWidth="1"/>
    <col min="8" max="8" width="93.42578125" style="33" customWidth="1"/>
    <col min="9" max="10" width="3.7109375" style="191" customWidth="1"/>
    <col min="11" max="11" width="3.7109375" style="484" customWidth="1"/>
    <col min="12" max="15" width="3.7109375" style="191" customWidth="1"/>
    <col min="16" max="16" width="10.5703125" style="484" customWidth="1"/>
    <col min="17" max="17" width="34.7109375" style="191" customWidth="1"/>
    <col min="18" max="18" width="9.42578125" style="191" customWidth="1"/>
    <col min="19" max="19" width="9.140625" style="455"/>
    <col min="20" max="24" width="9.140625" style="191"/>
    <col min="25" max="29" width="9.140625" style="47"/>
    <col min="30" max="16384" width="9.140625" style="33"/>
  </cols>
  <sheetData>
    <row r="1" spans="1:29" s="478" customFormat="1" ht="10.5" hidden="1" customHeight="1">
      <c r="A1" s="517"/>
      <c r="C1" s="237"/>
      <c r="G1" s="478">
        <v>4</v>
      </c>
      <c r="K1" s="484"/>
      <c r="P1" s="484"/>
    </row>
    <row r="2" spans="1:29" s="478" customFormat="1" ht="22.5" hidden="1">
      <c r="A2" s="479"/>
      <c r="C2" s="518"/>
      <c r="D2" s="516"/>
      <c r="E2" s="452"/>
      <c r="F2" s="515" t="s">
        <v>418</v>
      </c>
      <c r="G2" s="512"/>
      <c r="H2" s="519" t="s">
        <v>579</v>
      </c>
      <c r="I2" s="446"/>
      <c r="K2" s="484"/>
      <c r="P2" s="484"/>
      <c r="S2" s="455"/>
      <c r="Y2" s="47"/>
      <c r="Z2" s="47"/>
      <c r="AA2" s="47"/>
      <c r="AB2" s="47"/>
      <c r="AC2" s="47"/>
    </row>
    <row r="3" spans="1:29" s="474" customFormat="1" ht="10.5" hidden="1" customHeight="1">
      <c r="A3" s="479"/>
      <c r="B3" s="478"/>
      <c r="C3" s="476"/>
      <c r="I3" s="478"/>
      <c r="J3" s="478"/>
      <c r="K3" s="484"/>
      <c r="L3" s="478"/>
      <c r="M3" s="478"/>
      <c r="N3" s="478"/>
      <c r="O3" s="478"/>
      <c r="P3" s="484"/>
      <c r="Q3" s="478"/>
      <c r="R3" s="478"/>
      <c r="S3" s="455"/>
      <c r="T3" s="478"/>
      <c r="U3" s="478"/>
      <c r="V3" s="478"/>
      <c r="W3" s="478"/>
      <c r="X3" s="478"/>
      <c r="Y3" s="47"/>
      <c r="Z3" s="47"/>
      <c r="AA3" s="47"/>
      <c r="AB3" s="47"/>
      <c r="AC3" s="47"/>
    </row>
    <row r="4" spans="1:29" s="474" customFormat="1" ht="22.5" hidden="1">
      <c r="A4" s="572"/>
      <c r="B4" s="478"/>
      <c r="C4" s="345"/>
      <c r="D4" s="10"/>
      <c r="E4" s="452"/>
      <c r="F4" s="567" t="s">
        <v>618</v>
      </c>
      <c r="G4" s="651"/>
      <c r="H4" s="324" t="s">
        <v>621</v>
      </c>
      <c r="I4" s="446"/>
      <c r="J4" s="478"/>
      <c r="K4" s="484"/>
      <c r="L4" s="478"/>
      <c r="M4" s="478"/>
      <c r="N4" s="478"/>
      <c r="O4" s="478"/>
      <c r="P4" s="484"/>
      <c r="Q4" s="478"/>
      <c r="R4" s="478"/>
      <c r="S4" s="455"/>
      <c r="T4" s="478"/>
      <c r="U4" s="478"/>
      <c r="V4" s="478"/>
      <c r="W4" s="478"/>
      <c r="X4" s="478"/>
      <c r="Y4" s="47"/>
      <c r="Z4" s="47"/>
      <c r="AA4" s="47"/>
      <c r="AB4" s="47"/>
      <c r="AC4" s="47"/>
    </row>
    <row r="5" spans="1:29" s="474" customFormat="1" ht="10.5" hidden="1" customHeight="1">
      <c r="A5" s="479"/>
      <c r="B5" s="478"/>
      <c r="C5" s="476"/>
      <c r="I5" s="478"/>
      <c r="J5" s="478"/>
      <c r="K5" s="484"/>
      <c r="L5" s="478"/>
      <c r="M5" s="478"/>
      <c r="N5" s="478"/>
      <c r="O5" s="478"/>
      <c r="P5" s="484"/>
      <c r="Q5" s="478"/>
      <c r="R5" s="478"/>
      <c r="S5" s="455"/>
      <c r="T5" s="478"/>
      <c r="U5" s="478"/>
      <c r="V5" s="478"/>
      <c r="W5" s="478"/>
      <c r="X5" s="478"/>
      <c r="Y5" s="47"/>
      <c r="Z5" s="47"/>
      <c r="AA5" s="47"/>
      <c r="AB5" s="47"/>
      <c r="AC5" s="47"/>
    </row>
    <row r="6" spans="1:29" s="474" customFormat="1" ht="22.5" hidden="1">
      <c r="A6" s="826"/>
      <c r="B6" s="484" t="s">
        <v>684</v>
      </c>
      <c r="C6" s="345"/>
      <c r="D6" s="597">
        <f>A6</f>
        <v>0</v>
      </c>
      <c r="E6" s="644"/>
      <c r="F6" s="567" t="s">
        <v>416</v>
      </c>
      <c r="G6" s="639" t="s">
        <v>416</v>
      </c>
      <c r="H6" s="324" t="s">
        <v>563</v>
      </c>
      <c r="I6" s="446"/>
      <c r="J6" s="478"/>
      <c r="K6" s="484"/>
      <c r="L6" s="478"/>
      <c r="M6" s="478"/>
      <c r="N6" s="478"/>
      <c r="O6" s="478"/>
      <c r="P6" s="484"/>
      <c r="Q6" s="478"/>
      <c r="R6" s="478"/>
      <c r="S6" s="455"/>
      <c r="T6" s="478"/>
      <c r="U6" s="478"/>
      <c r="V6" s="478"/>
      <c r="W6" s="478"/>
      <c r="X6" s="478"/>
      <c r="Y6" s="47"/>
      <c r="Z6" s="47"/>
      <c r="AA6" s="47"/>
      <c r="AB6" s="47"/>
      <c r="AC6" s="47"/>
    </row>
    <row r="7" spans="1:29" s="637" customFormat="1" ht="11.25" hidden="1">
      <c r="A7" s="826"/>
      <c r="C7" s="406"/>
      <c r="D7" s="631"/>
      <c r="E7" s="630" t="s">
        <v>663</v>
      </c>
      <c r="F7" s="629"/>
      <c r="G7" s="629">
        <f>G8*G9+G10</f>
        <v>0</v>
      </c>
      <c r="H7" s="628"/>
      <c r="I7" s="484"/>
      <c r="K7" s="484"/>
      <c r="P7" s="484"/>
    </row>
    <row r="8" spans="1:29" s="474" customFormat="1" ht="22.5" hidden="1">
      <c r="A8" s="826"/>
      <c r="B8" s="478"/>
      <c r="C8" s="345"/>
      <c r="D8" s="597" t="str">
        <f>A6&amp;".1"</f>
        <v>.1</v>
      </c>
      <c r="E8" s="607" t="s">
        <v>556</v>
      </c>
      <c r="F8" s="712"/>
      <c r="G8" s="512"/>
      <c r="H8" s="324" t="s">
        <v>564</v>
      </c>
      <c r="I8" s="446"/>
      <c r="J8" s="478"/>
      <c r="K8" s="484"/>
      <c r="L8" s="478"/>
      <c r="M8" s="478"/>
      <c r="N8" s="478"/>
      <c r="O8" s="478"/>
      <c r="P8" s="484"/>
      <c r="Q8" s="478"/>
      <c r="R8" s="478"/>
      <c r="S8" s="455"/>
      <c r="T8" s="478"/>
      <c r="U8" s="478"/>
      <c r="V8" s="478"/>
      <c r="W8" s="478"/>
      <c r="X8" s="478"/>
      <c r="Y8" s="47"/>
      <c r="Z8" s="47"/>
      <c r="AA8" s="47"/>
      <c r="AB8" s="47"/>
      <c r="AC8" s="47"/>
    </row>
    <row r="9" spans="1:29" s="474" customFormat="1" ht="18.75" hidden="1">
      <c r="A9" s="826"/>
      <c r="B9" s="478"/>
      <c r="C9" s="345"/>
      <c r="D9" s="597" t="str">
        <f>A6&amp;".2"</f>
        <v>.2</v>
      </c>
      <c r="E9" s="607" t="s">
        <v>557</v>
      </c>
      <c r="F9" s="567" t="s">
        <v>418</v>
      </c>
      <c r="G9" s="512"/>
      <c r="H9" s="324"/>
      <c r="I9" s="446"/>
      <c r="J9" s="478"/>
      <c r="K9" s="484"/>
      <c r="L9" s="478"/>
      <c r="M9" s="478"/>
      <c r="N9" s="478"/>
      <c r="O9" s="478"/>
      <c r="P9" s="484"/>
      <c r="Q9" s="478"/>
      <c r="R9" s="478"/>
      <c r="S9" s="455"/>
      <c r="T9" s="478"/>
      <c r="U9" s="478"/>
      <c r="V9" s="478"/>
      <c r="W9" s="478"/>
      <c r="X9" s="478"/>
      <c r="Y9" s="47"/>
      <c r="Z9" s="47"/>
      <c r="AA9" s="47"/>
      <c r="AB9" s="47"/>
      <c r="AC9" s="47"/>
    </row>
    <row r="10" spans="1:29" s="474" customFormat="1" ht="18.75" hidden="1">
      <c r="A10" s="826"/>
      <c r="B10" s="478"/>
      <c r="C10" s="345"/>
      <c r="D10" s="597" t="str">
        <f>A6&amp;".3"</f>
        <v>.3</v>
      </c>
      <c r="E10" s="607" t="s">
        <v>558</v>
      </c>
      <c r="F10" s="567" t="s">
        <v>418</v>
      </c>
      <c r="G10" s="512"/>
      <c r="H10" s="324"/>
      <c r="I10" s="446"/>
      <c r="J10" s="478"/>
      <c r="K10" s="484"/>
      <c r="L10" s="478"/>
      <c r="M10" s="478"/>
      <c r="N10" s="478"/>
      <c r="O10" s="478"/>
      <c r="P10" s="484"/>
      <c r="Q10" s="478"/>
      <c r="R10" s="478"/>
      <c r="S10" s="455"/>
      <c r="T10" s="478"/>
      <c r="U10" s="478"/>
      <c r="V10" s="478"/>
      <c r="W10" s="478"/>
      <c r="X10" s="478"/>
      <c r="Y10" s="47"/>
      <c r="Z10" s="47"/>
      <c r="AA10" s="47"/>
      <c r="AB10" s="47"/>
      <c r="AC10" s="47"/>
    </row>
    <row r="11" spans="1:29" s="474" customFormat="1" ht="18.75" hidden="1">
      <c r="A11" s="826"/>
      <c r="B11" s="478"/>
      <c r="C11" s="345"/>
      <c r="D11" s="597" t="str">
        <f>A6&amp;".4"</f>
        <v>.4</v>
      </c>
      <c r="E11" s="607" t="s">
        <v>559</v>
      </c>
      <c r="F11" s="567" t="s">
        <v>416</v>
      </c>
      <c r="G11" s="632"/>
      <c r="H11" s="324"/>
      <c r="I11" s="446"/>
      <c r="J11" s="478"/>
      <c r="K11" s="484"/>
      <c r="L11" s="478"/>
      <c r="M11" s="478"/>
      <c r="N11" s="478"/>
      <c r="O11" s="478"/>
      <c r="P11" s="484"/>
      <c r="Q11" s="478"/>
      <c r="R11" s="478"/>
      <c r="S11" s="455"/>
      <c r="T11" s="478"/>
      <c r="U11" s="478"/>
      <c r="V11" s="478"/>
      <c r="W11" s="478"/>
      <c r="X11" s="478"/>
      <c r="Y11" s="47"/>
      <c r="Z11" s="47"/>
      <c r="AA11" s="47"/>
      <c r="AB11" s="47"/>
      <c r="AC11" s="47"/>
    </row>
    <row r="12" spans="1:29" s="633" customFormat="1" ht="10.5" hidden="1" customHeight="1">
      <c r="A12" s="638"/>
      <c r="B12" s="637"/>
      <c r="C12" s="476"/>
      <c r="I12" s="637"/>
      <c r="J12" s="637"/>
      <c r="K12" s="484"/>
      <c r="L12" s="637"/>
      <c r="M12" s="637"/>
      <c r="N12" s="637"/>
      <c r="O12" s="637"/>
      <c r="P12" s="484"/>
      <c r="Q12" s="637"/>
      <c r="R12" s="637"/>
      <c r="S12" s="455"/>
      <c r="T12" s="637"/>
      <c r="U12" s="637"/>
      <c r="V12" s="637"/>
      <c r="W12" s="637"/>
      <c r="X12" s="637"/>
      <c r="Y12" s="635"/>
      <c r="Z12" s="635"/>
      <c r="AA12" s="635"/>
      <c r="AB12" s="635"/>
      <c r="AC12" s="635"/>
    </row>
    <row r="13" spans="1:29" s="633" customFormat="1" ht="22.5" hidden="1">
      <c r="A13" s="638"/>
      <c r="B13" s="637"/>
      <c r="C13" s="345"/>
      <c r="D13" s="10"/>
      <c r="E13" s="452"/>
      <c r="F13" s="639" t="s">
        <v>664</v>
      </c>
      <c r="G13" s="651"/>
      <c r="H13" s="324" t="s">
        <v>682</v>
      </c>
      <c r="I13" s="446"/>
      <c r="J13" s="637"/>
      <c r="K13" s="484"/>
      <c r="L13" s="637"/>
      <c r="M13" s="637"/>
      <c r="N13" s="637"/>
      <c r="O13" s="637"/>
      <c r="P13" s="484"/>
      <c r="Q13" s="637"/>
      <c r="R13" s="637"/>
      <c r="S13" s="455"/>
      <c r="T13" s="637"/>
      <c r="U13" s="637"/>
      <c r="V13" s="637"/>
      <c r="W13" s="637"/>
      <c r="X13" s="637"/>
      <c r="Y13" s="635"/>
      <c r="Z13" s="635"/>
      <c r="AA13" s="635"/>
      <c r="AB13" s="635"/>
      <c r="AC13" s="635"/>
    </row>
    <row r="14" spans="1:29" s="633" customFormat="1" ht="10.5" hidden="1" customHeight="1">
      <c r="A14" s="638"/>
      <c r="B14" s="637"/>
      <c r="C14" s="476"/>
      <c r="I14" s="637"/>
      <c r="J14" s="637"/>
      <c r="K14" s="484"/>
      <c r="L14" s="637"/>
      <c r="M14" s="637"/>
      <c r="N14" s="637"/>
      <c r="O14" s="637"/>
      <c r="P14" s="484"/>
      <c r="Q14" s="637"/>
      <c r="R14" s="637"/>
      <c r="S14" s="455"/>
      <c r="T14" s="637"/>
      <c r="U14" s="637"/>
      <c r="V14" s="637"/>
      <c r="W14" s="637"/>
      <c r="X14" s="637"/>
      <c r="Y14" s="635"/>
      <c r="Z14" s="635"/>
      <c r="AA14" s="635"/>
      <c r="AB14" s="635"/>
      <c r="AC14" s="635"/>
    </row>
    <row r="15" spans="1:29" s="633" customFormat="1" ht="22.5" hidden="1">
      <c r="A15" s="638"/>
      <c r="B15" s="637"/>
      <c r="C15" s="345"/>
      <c r="D15" s="10"/>
      <c r="E15" s="452"/>
      <c r="F15" s="639" t="s">
        <v>664</v>
      </c>
      <c r="G15" s="651"/>
      <c r="H15" s="324" t="s">
        <v>681</v>
      </c>
      <c r="I15" s="446"/>
      <c r="J15" s="637"/>
      <c r="K15" s="484"/>
      <c r="L15" s="637"/>
      <c r="M15" s="637"/>
      <c r="N15" s="637"/>
      <c r="O15" s="637"/>
      <c r="P15" s="484"/>
      <c r="Q15" s="637"/>
      <c r="R15" s="637"/>
      <c r="S15" s="455"/>
      <c r="T15" s="637"/>
      <c r="U15" s="637"/>
      <c r="V15" s="637"/>
      <c r="W15" s="637"/>
      <c r="X15" s="637"/>
      <c r="Y15" s="635"/>
      <c r="Z15" s="635"/>
      <c r="AA15" s="635"/>
      <c r="AB15" s="635"/>
      <c r="AC15" s="635"/>
    </row>
    <row r="16" spans="1:29" s="633" customFormat="1" ht="10.5" hidden="1" customHeight="1">
      <c r="A16" s="704"/>
      <c r="B16" s="637"/>
      <c r="C16" s="476"/>
      <c r="I16" s="637"/>
      <c r="J16" s="637"/>
      <c r="K16" s="484"/>
      <c r="L16" s="637"/>
      <c r="M16" s="637"/>
      <c r="N16" s="637"/>
      <c r="O16" s="637"/>
      <c r="P16" s="484"/>
      <c r="Q16" s="637"/>
      <c r="R16" s="637"/>
      <c r="S16" s="455"/>
      <c r="T16" s="637"/>
      <c r="U16" s="637"/>
      <c r="V16" s="637"/>
      <c r="W16" s="637"/>
      <c r="X16" s="637"/>
      <c r="Y16" s="635"/>
      <c r="Z16" s="635"/>
      <c r="AA16" s="635"/>
      <c r="AB16" s="635"/>
      <c r="AC16" s="635"/>
    </row>
    <row r="17" spans="1:29" s="633" customFormat="1" ht="18.75" hidden="1">
      <c r="A17" s="704"/>
      <c r="B17" s="637"/>
      <c r="C17" s="345"/>
      <c r="D17" s="10"/>
      <c r="E17" s="452"/>
      <c r="F17" s="702" t="s">
        <v>594</v>
      </c>
      <c r="G17" s="512"/>
      <c r="H17" s="324" t="s">
        <v>778</v>
      </c>
      <c r="I17" s="446"/>
      <c r="J17" s="637"/>
      <c r="K17" s="484"/>
      <c r="L17" s="637"/>
      <c r="M17" s="637"/>
      <c r="N17" s="637"/>
      <c r="O17" s="637"/>
      <c r="P17" s="484"/>
      <c r="Q17" s="637"/>
      <c r="R17" s="637"/>
      <c r="S17" s="455"/>
      <c r="T17" s="637"/>
      <c r="U17" s="637"/>
      <c r="V17" s="637"/>
      <c r="W17" s="637"/>
      <c r="X17" s="637"/>
      <c r="Y17" s="635"/>
      <c r="Z17" s="635"/>
      <c r="AA17" s="635"/>
      <c r="AB17" s="635"/>
      <c r="AC17" s="635"/>
    </row>
    <row r="18" spans="1:29" s="474" customFormat="1" ht="10.5" hidden="1" customHeight="1">
      <c r="A18" s="479"/>
      <c r="B18" s="478"/>
      <c r="C18" s="476"/>
      <c r="I18" s="478"/>
      <c r="J18" s="478"/>
      <c r="K18" s="484"/>
      <c r="L18" s="478"/>
      <c r="M18" s="478"/>
      <c r="N18" s="478"/>
      <c r="O18" s="478"/>
      <c r="P18" s="484"/>
      <c r="Q18" s="478"/>
      <c r="R18" s="478"/>
      <c r="S18" s="455"/>
      <c r="T18" s="478"/>
      <c r="U18" s="478"/>
      <c r="V18" s="478"/>
      <c r="W18" s="478"/>
      <c r="X18" s="478"/>
      <c r="Y18" s="47"/>
      <c r="Z18" s="47"/>
      <c r="AA18" s="47"/>
      <c r="AB18" s="47"/>
      <c r="AC18" s="47"/>
    </row>
    <row r="19" spans="1:29" s="47" customFormat="1" ht="10.5" hidden="1" customHeight="1">
      <c r="A19" s="15"/>
      <c r="B19" s="191"/>
      <c r="C19" s="14"/>
      <c r="H19" s="47">
        <v>4</v>
      </c>
      <c r="I19" s="191"/>
      <c r="J19" s="191"/>
      <c r="K19" s="484"/>
      <c r="L19" s="191"/>
      <c r="M19" s="191"/>
      <c r="N19" s="191"/>
      <c r="O19" s="191"/>
      <c r="P19" s="484"/>
      <c r="Q19" s="191"/>
      <c r="R19" s="191"/>
      <c r="S19" s="455"/>
      <c r="T19" s="191"/>
      <c r="U19" s="191"/>
      <c r="V19" s="191"/>
      <c r="W19" s="191"/>
      <c r="X19" s="191"/>
    </row>
    <row r="20" spans="1:29" ht="3" customHeight="1"/>
    <row r="21" spans="1:29" ht="79.5" customHeight="1">
      <c r="D21" s="827" t="s">
        <v>552</v>
      </c>
      <c r="E21" s="828"/>
      <c r="F21" s="829"/>
      <c r="G21" s="13"/>
      <c r="H21" s="12"/>
    </row>
    <row r="22" spans="1:29" ht="10.5" hidden="1" customHeight="1"/>
    <row r="23" spans="1:29" ht="3" customHeight="1">
      <c r="G23" s="526">
        <v>22</v>
      </c>
    </row>
    <row r="24" spans="1:29" ht="18" customHeight="1">
      <c r="D24" s="771" t="s">
        <v>225</v>
      </c>
      <c r="E24" s="771"/>
      <c r="F24" s="771"/>
      <c r="G24" s="771"/>
      <c r="H24" s="771" t="s">
        <v>226</v>
      </c>
    </row>
    <row r="25" spans="1:29" ht="123.75">
      <c r="D25" s="771" t="s">
        <v>25</v>
      </c>
      <c r="E25" s="830" t="s">
        <v>243</v>
      </c>
      <c r="F25" s="830" t="s">
        <v>154</v>
      </c>
      <c r="G25" s="326" t="s">
        <v>1750</v>
      </c>
      <c r="H25" s="771"/>
    </row>
    <row r="26" spans="1:29" ht="21" customHeight="1">
      <c r="D26" s="771"/>
      <c r="E26" s="830"/>
      <c r="F26" s="830"/>
      <c r="G26" s="385" t="s">
        <v>215</v>
      </c>
      <c r="H26" s="771"/>
    </row>
    <row r="27" spans="1:29" ht="11.25">
      <c r="D27" s="456" t="s">
        <v>26</v>
      </c>
      <c r="E27" s="456" t="s">
        <v>0</v>
      </c>
      <c r="F27" s="456" t="s">
        <v>1</v>
      </c>
      <c r="G27" s="457">
        <f>G1</f>
        <v>4</v>
      </c>
      <c r="H27" s="457"/>
    </row>
    <row r="28" spans="1:29" ht="33.75">
      <c r="C28" s="345"/>
      <c r="D28" s="10" t="s">
        <v>26</v>
      </c>
      <c r="E28" s="269" t="s">
        <v>415</v>
      </c>
      <c r="F28" s="383" t="s">
        <v>416</v>
      </c>
      <c r="G28" s="447" t="str">
        <f>IF(buhg_flag="да",IF(dateBuhg="","Не указана",dateBuhg),"Не осуществлялась")</f>
        <v>29.03.2023</v>
      </c>
      <c r="H28" s="324" t="s">
        <v>417</v>
      </c>
      <c r="I28" s="446"/>
    </row>
    <row r="29" spans="1:29" ht="22.5">
      <c r="C29" s="345"/>
      <c r="D29" s="10" t="s">
        <v>0</v>
      </c>
      <c r="E29" s="269" t="s">
        <v>553</v>
      </c>
      <c r="F29" s="383" t="s">
        <v>418</v>
      </c>
      <c r="G29" s="641">
        <v>595.36953000000005</v>
      </c>
      <c r="H29" s="324" t="s">
        <v>561</v>
      </c>
      <c r="I29" s="446"/>
    </row>
    <row r="30" spans="1:29" ht="22.5">
      <c r="C30" s="345"/>
      <c r="D30" s="10" t="s">
        <v>1</v>
      </c>
      <c r="E30" s="269" t="s">
        <v>420</v>
      </c>
      <c r="F30" s="383" t="s">
        <v>418</v>
      </c>
      <c r="G30" s="8">
        <f>SUM(G31:G32,G39,G42:G50,G53,G56,G60)</f>
        <v>129896.696435044</v>
      </c>
      <c r="H30" s="324" t="s">
        <v>419</v>
      </c>
      <c r="I30" s="446"/>
    </row>
    <row r="31" spans="1:29" ht="22.5">
      <c r="C31" s="345"/>
      <c r="D31" s="10" t="s">
        <v>258</v>
      </c>
      <c r="E31" s="7" t="s">
        <v>554</v>
      </c>
      <c r="F31" s="383" t="s">
        <v>418</v>
      </c>
      <c r="G31" s="641">
        <v>0</v>
      </c>
      <c r="H31" s="324"/>
      <c r="I31" s="446"/>
    </row>
    <row r="32" spans="1:29" s="474" customFormat="1" ht="18.75">
      <c r="A32" s="572"/>
      <c r="B32" s="478"/>
      <c r="C32" s="345"/>
      <c r="D32" s="10" t="s">
        <v>414</v>
      </c>
      <c r="E32" s="570" t="s">
        <v>555</v>
      </c>
      <c r="F32" s="567" t="s">
        <v>418</v>
      </c>
      <c r="G32" s="8">
        <f>SUMIF($E33:$E38,$E7,G33:G38)</f>
        <v>0</v>
      </c>
      <c r="H32" s="324" t="s">
        <v>562</v>
      </c>
      <c r="I32" s="446"/>
      <c r="J32" s="478"/>
      <c r="K32" s="484"/>
      <c r="L32" s="478"/>
      <c r="M32" s="478"/>
      <c r="N32" s="478"/>
      <c r="O32" s="478"/>
      <c r="P32" s="484"/>
      <c r="Q32" s="478"/>
      <c r="R32" s="478"/>
      <c r="S32" s="455"/>
      <c r="T32" s="478"/>
      <c r="U32" s="478"/>
      <c r="V32" s="478"/>
      <c r="W32" s="478"/>
      <c r="X32" s="478"/>
      <c r="Y32" s="47"/>
      <c r="Z32" s="47"/>
      <c r="AA32" s="47"/>
      <c r="AB32" s="47"/>
      <c r="AC32" s="47"/>
    </row>
    <row r="33" spans="1:29" s="394" customFormat="1" ht="5.25" hidden="1">
      <c r="A33" s="825" t="s">
        <v>581</v>
      </c>
      <c r="B33" s="484"/>
      <c r="C33" s="407"/>
      <c r="D33" s="596"/>
      <c r="E33" s="595"/>
      <c r="F33" s="594"/>
      <c r="G33" s="593"/>
      <c r="H33" s="592"/>
      <c r="I33" s="484"/>
      <c r="J33" s="484"/>
      <c r="K33" s="484"/>
      <c r="L33" s="484"/>
      <c r="M33" s="484"/>
      <c r="N33" s="484"/>
      <c r="O33" s="484"/>
      <c r="P33" s="484"/>
      <c r="Q33" s="484"/>
      <c r="R33" s="484"/>
      <c r="S33" s="590"/>
      <c r="T33" s="484"/>
      <c r="U33" s="484"/>
      <c r="V33" s="484"/>
      <c r="W33" s="484"/>
      <c r="X33" s="484"/>
      <c r="Y33" s="395"/>
      <c r="Z33" s="395"/>
      <c r="AA33" s="395"/>
      <c r="AB33" s="395"/>
      <c r="AC33" s="395"/>
    </row>
    <row r="34" spans="1:29" s="394" customFormat="1" ht="5.25" hidden="1">
      <c r="A34" s="825"/>
      <c r="B34" s="484"/>
      <c r="C34" s="407"/>
      <c r="D34" s="589"/>
      <c r="E34" s="588"/>
      <c r="F34" s="594"/>
      <c r="G34" s="587"/>
      <c r="H34" s="592"/>
      <c r="I34" s="484"/>
      <c r="J34" s="484"/>
      <c r="K34" s="484"/>
      <c r="L34" s="484"/>
      <c r="M34" s="484"/>
      <c r="N34" s="484"/>
      <c r="O34" s="484"/>
      <c r="P34" s="484"/>
      <c r="Q34" s="484"/>
      <c r="R34" s="484"/>
      <c r="S34" s="590"/>
      <c r="T34" s="484"/>
      <c r="U34" s="484"/>
      <c r="V34" s="484"/>
      <c r="W34" s="484"/>
      <c r="X34" s="484"/>
      <c r="Y34" s="395"/>
      <c r="Z34" s="395"/>
      <c r="AA34" s="395"/>
      <c r="AB34" s="395"/>
      <c r="AC34" s="395"/>
    </row>
    <row r="35" spans="1:29" s="394" customFormat="1" ht="5.25" hidden="1">
      <c r="A35" s="825"/>
      <c r="B35" s="484"/>
      <c r="C35" s="407"/>
      <c r="D35" s="589"/>
      <c r="E35" s="588"/>
      <c r="F35" s="594"/>
      <c r="G35" s="587"/>
      <c r="H35" s="592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590"/>
      <c r="T35" s="484"/>
      <c r="U35" s="484"/>
      <c r="V35" s="484"/>
      <c r="W35" s="484"/>
      <c r="X35" s="484"/>
      <c r="Y35" s="395"/>
      <c r="Z35" s="395"/>
      <c r="AA35" s="395"/>
      <c r="AB35" s="395"/>
      <c r="AC35" s="395"/>
    </row>
    <row r="36" spans="1:29" s="394" customFormat="1" ht="5.25" hidden="1">
      <c r="A36" s="825"/>
      <c r="B36" s="484"/>
      <c r="C36" s="407"/>
      <c r="D36" s="589"/>
      <c r="E36" s="588"/>
      <c r="F36" s="594"/>
      <c r="G36" s="587"/>
      <c r="H36" s="592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590"/>
      <c r="T36" s="484"/>
      <c r="U36" s="484"/>
      <c r="V36" s="484"/>
      <c r="W36" s="484"/>
      <c r="X36" s="484"/>
      <c r="Y36" s="395"/>
      <c r="Z36" s="395"/>
      <c r="AA36" s="395"/>
      <c r="AB36" s="395"/>
      <c r="AC36" s="395"/>
    </row>
    <row r="37" spans="1:29" s="394" customFormat="1" ht="5.25" hidden="1">
      <c r="A37" s="825"/>
      <c r="B37" s="484"/>
      <c r="C37" s="407"/>
      <c r="D37" s="589"/>
      <c r="E37" s="588"/>
      <c r="F37" s="594"/>
      <c r="G37" s="593"/>
      <c r="H37" s="592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590"/>
      <c r="T37" s="484"/>
      <c r="U37" s="484"/>
      <c r="V37" s="484"/>
      <c r="W37" s="484"/>
      <c r="X37" s="484"/>
      <c r="Y37" s="395"/>
      <c r="Z37" s="395"/>
      <c r="AA37" s="395"/>
      <c r="AB37" s="395"/>
      <c r="AC37" s="395"/>
    </row>
    <row r="38" spans="1:29" s="478" customFormat="1" ht="18" customHeight="1">
      <c r="A38" s="572"/>
      <c r="C38" s="169"/>
      <c r="D38" s="453"/>
      <c r="E38" s="612" t="s">
        <v>580</v>
      </c>
      <c r="F38" s="325"/>
      <c r="G38" s="327"/>
      <c r="H38" s="450"/>
      <c r="I38" s="446"/>
      <c r="K38" s="484"/>
      <c r="P38" s="484"/>
      <c r="S38" s="455"/>
      <c r="Y38" s="47"/>
      <c r="Z38" s="47"/>
      <c r="AA38" s="47"/>
      <c r="AB38" s="47"/>
      <c r="AC38" s="47"/>
    </row>
    <row r="39" spans="1:29" s="191" customFormat="1" ht="22.5">
      <c r="A39" s="15"/>
      <c r="C39" s="4"/>
      <c r="D39" s="10" t="s">
        <v>423</v>
      </c>
      <c r="E39" s="7" t="s">
        <v>565</v>
      </c>
      <c r="F39" s="383" t="s">
        <v>418</v>
      </c>
      <c r="G39" s="641">
        <v>0</v>
      </c>
      <c r="H39" s="324"/>
      <c r="I39" s="446"/>
      <c r="K39" s="484"/>
      <c r="P39" s="484"/>
      <c r="S39" s="455"/>
      <c r="Y39" s="47"/>
      <c r="Z39" s="47"/>
      <c r="AA39" s="47"/>
      <c r="AB39" s="47"/>
      <c r="AC39" s="47"/>
    </row>
    <row r="40" spans="1:29" s="191" customFormat="1" ht="22.5">
      <c r="A40" s="15"/>
      <c r="C40" s="9"/>
      <c r="D40" s="10" t="s">
        <v>568</v>
      </c>
      <c r="E40" s="6" t="s">
        <v>335</v>
      </c>
      <c r="F40" s="383" t="s">
        <v>421</v>
      </c>
      <c r="G40" s="641">
        <v>0</v>
      </c>
      <c r="H40" s="324"/>
      <c r="I40" s="446"/>
      <c r="K40" s="484"/>
      <c r="P40" s="484"/>
      <c r="S40" s="455"/>
      <c r="Y40" s="47"/>
      <c r="Z40" s="47"/>
      <c r="AA40" s="47"/>
      <c r="AB40" s="47"/>
      <c r="AC40" s="47"/>
    </row>
    <row r="41" spans="1:29" s="191" customFormat="1" ht="18.75">
      <c r="A41" s="15"/>
      <c r="C41" s="345"/>
      <c r="D41" s="10" t="s">
        <v>569</v>
      </c>
      <c r="E41" s="6" t="s">
        <v>566</v>
      </c>
      <c r="F41" s="383" t="s">
        <v>422</v>
      </c>
      <c r="G41" s="3">
        <v>0</v>
      </c>
      <c r="H41" s="324"/>
      <c r="I41" s="446"/>
      <c r="K41" s="484"/>
      <c r="P41" s="484"/>
      <c r="S41" s="455"/>
      <c r="Y41" s="47"/>
      <c r="Z41" s="47"/>
      <c r="AA41" s="47"/>
      <c r="AB41" s="47"/>
      <c r="AC41" s="47"/>
    </row>
    <row r="42" spans="1:29" s="478" customFormat="1" ht="22.5">
      <c r="A42" s="572"/>
      <c r="C42" s="345"/>
      <c r="D42" s="10" t="s">
        <v>424</v>
      </c>
      <c r="E42" s="570" t="s">
        <v>567</v>
      </c>
      <c r="F42" s="567" t="s">
        <v>418</v>
      </c>
      <c r="G42" s="641">
        <v>0</v>
      </c>
      <c r="H42" s="324"/>
      <c r="I42" s="446"/>
      <c r="K42" s="484"/>
      <c r="P42" s="484"/>
      <c r="S42" s="455"/>
      <c r="Y42" s="47"/>
      <c r="Z42" s="47"/>
      <c r="AA42" s="47"/>
      <c r="AB42" s="47"/>
      <c r="AC42" s="47"/>
    </row>
    <row r="43" spans="1:29" s="191" customFormat="1" ht="22.5">
      <c r="A43" s="15"/>
      <c r="C43" s="345"/>
      <c r="D43" s="10" t="s">
        <v>425</v>
      </c>
      <c r="E43" s="7" t="s">
        <v>570</v>
      </c>
      <c r="F43" s="383" t="s">
        <v>418</v>
      </c>
      <c r="G43" s="641">
        <v>4685.6728300000004</v>
      </c>
      <c r="H43" s="324"/>
      <c r="I43" s="446"/>
      <c r="K43" s="528"/>
      <c r="L43" s="237"/>
      <c r="M43" s="237"/>
      <c r="P43" s="484"/>
      <c r="S43" s="455"/>
      <c r="Y43" s="47"/>
      <c r="Z43" s="47"/>
      <c r="AA43" s="47"/>
      <c r="AB43" s="47"/>
      <c r="AC43" s="47"/>
    </row>
    <row r="44" spans="1:29" s="191" customFormat="1" ht="22.5">
      <c r="A44" s="15"/>
      <c r="C44" s="9"/>
      <c r="D44" s="10" t="s">
        <v>426</v>
      </c>
      <c r="E44" s="570" t="s">
        <v>336</v>
      </c>
      <c r="F44" s="383" t="s">
        <v>418</v>
      </c>
      <c r="G44" s="641">
        <v>7556.2411120000006</v>
      </c>
      <c r="H44" s="324"/>
      <c r="I44" s="446"/>
      <c r="K44" s="484"/>
      <c r="P44" s="484"/>
      <c r="S44" s="455"/>
      <c r="Y44" s="47"/>
      <c r="Z44" s="47"/>
      <c r="AA44" s="47"/>
      <c r="AB44" s="47"/>
      <c r="AC44" s="47"/>
    </row>
    <row r="45" spans="1:29" s="191" customFormat="1" ht="22.5">
      <c r="A45" s="15"/>
      <c r="C45" s="345"/>
      <c r="D45" s="10" t="s">
        <v>427</v>
      </c>
      <c r="E45" s="570" t="s">
        <v>337</v>
      </c>
      <c r="F45" s="383" t="s">
        <v>418</v>
      </c>
      <c r="G45" s="641">
        <v>2281.9848158240002</v>
      </c>
      <c r="H45" s="324"/>
      <c r="I45" s="446"/>
      <c r="K45" s="484"/>
      <c r="P45" s="484"/>
      <c r="S45" s="455"/>
      <c r="Y45" s="47"/>
      <c r="Z45" s="47"/>
      <c r="AA45" s="47"/>
      <c r="AB45" s="47"/>
      <c r="AC45" s="47"/>
    </row>
    <row r="46" spans="1:29" s="191" customFormat="1" ht="22.5">
      <c r="A46" s="15"/>
      <c r="C46" s="9"/>
      <c r="D46" s="10" t="s">
        <v>428</v>
      </c>
      <c r="E46" s="570" t="s">
        <v>338</v>
      </c>
      <c r="F46" s="383" t="s">
        <v>418</v>
      </c>
      <c r="G46" s="641">
        <v>2722.13211</v>
      </c>
      <c r="H46" s="324"/>
      <c r="I46" s="446"/>
      <c r="K46" s="484"/>
      <c r="P46" s="484"/>
      <c r="S46" s="455"/>
      <c r="Y46" s="47"/>
      <c r="Z46" s="47"/>
      <c r="AA46" s="47"/>
      <c r="AB46" s="47"/>
      <c r="AC46" s="47"/>
    </row>
    <row r="47" spans="1:29" s="191" customFormat="1" ht="22.5">
      <c r="A47" s="15"/>
      <c r="C47" s="345"/>
      <c r="D47" s="10" t="s">
        <v>434</v>
      </c>
      <c r="E47" s="570" t="s">
        <v>339</v>
      </c>
      <c r="F47" s="383" t="s">
        <v>418</v>
      </c>
      <c r="G47" s="641">
        <v>822.08389721999993</v>
      </c>
      <c r="H47" s="324"/>
      <c r="I47" s="446"/>
      <c r="K47" s="484"/>
      <c r="P47" s="484"/>
      <c r="S47" s="455"/>
      <c r="Y47" s="47"/>
      <c r="Z47" s="47"/>
      <c r="AA47" s="47"/>
      <c r="AB47" s="47"/>
      <c r="AC47" s="47"/>
    </row>
    <row r="48" spans="1:29" s="191" customFormat="1" ht="22.5">
      <c r="A48" s="15"/>
      <c r="C48" s="345"/>
      <c r="D48" s="10" t="s">
        <v>439</v>
      </c>
      <c r="E48" s="7" t="s">
        <v>340</v>
      </c>
      <c r="F48" s="383" t="s">
        <v>418</v>
      </c>
      <c r="G48" s="641">
        <v>107150.57</v>
      </c>
      <c r="H48" s="324"/>
      <c r="I48" s="446"/>
      <c r="K48" s="528"/>
      <c r="L48" s="237"/>
      <c r="M48" s="237"/>
      <c r="P48" s="484"/>
      <c r="S48" s="455"/>
      <c r="Y48" s="47"/>
      <c r="Z48" s="47"/>
      <c r="AA48" s="47"/>
      <c r="AB48" s="47"/>
      <c r="AC48" s="47"/>
    </row>
    <row r="49" spans="1:29" s="191" customFormat="1" ht="22.5">
      <c r="A49" s="15"/>
      <c r="C49" s="345"/>
      <c r="D49" s="10" t="s">
        <v>440</v>
      </c>
      <c r="E49" s="7" t="s">
        <v>341</v>
      </c>
      <c r="F49" s="383" t="s">
        <v>418</v>
      </c>
      <c r="G49" s="641">
        <v>0</v>
      </c>
      <c r="H49" s="324"/>
      <c r="I49" s="446"/>
      <c r="K49" s="528"/>
      <c r="L49" s="237"/>
      <c r="M49" s="237"/>
      <c r="P49" s="484"/>
      <c r="S49" s="455"/>
      <c r="Y49" s="47"/>
      <c r="Z49" s="47"/>
      <c r="AA49" s="47"/>
      <c r="AB49" s="47"/>
      <c r="AC49" s="47"/>
    </row>
    <row r="50" spans="1:29" s="191" customFormat="1" ht="18.75">
      <c r="A50" s="15"/>
      <c r="C50" s="345"/>
      <c r="D50" s="10" t="s">
        <v>441</v>
      </c>
      <c r="E50" s="7" t="s">
        <v>429</v>
      </c>
      <c r="F50" s="383" t="s">
        <v>418</v>
      </c>
      <c r="G50" s="641">
        <f>G51</f>
        <v>4678.0116699999999</v>
      </c>
      <c r="H50" s="324" t="s">
        <v>430</v>
      </c>
      <c r="I50" s="446"/>
      <c r="K50" s="484"/>
      <c r="P50" s="484"/>
      <c r="S50" s="455"/>
      <c r="Y50" s="47"/>
      <c r="Z50" s="47"/>
      <c r="AA50" s="47"/>
      <c r="AB50" s="47"/>
      <c r="AC50" s="47"/>
    </row>
    <row r="51" spans="1:29" s="191" customFormat="1" ht="18.75">
      <c r="A51" s="15"/>
      <c r="C51" s="345"/>
      <c r="D51" s="10" t="s">
        <v>560</v>
      </c>
      <c r="E51" s="6" t="s">
        <v>342</v>
      </c>
      <c r="F51" s="383" t="s">
        <v>418</v>
      </c>
      <c r="G51" s="641">
        <v>4678.0116699999999</v>
      </c>
      <c r="H51" s="324" t="s">
        <v>431</v>
      </c>
      <c r="I51" s="446"/>
      <c r="K51" s="484"/>
      <c r="P51" s="484"/>
      <c r="S51" s="455"/>
      <c r="Y51" s="47"/>
      <c r="Z51" s="47"/>
      <c r="AA51" s="47"/>
      <c r="AB51" s="47"/>
      <c r="AC51" s="47"/>
    </row>
    <row r="52" spans="1:29" s="191" customFormat="1" ht="18.75">
      <c r="A52" s="15"/>
      <c r="C52" s="345"/>
      <c r="D52" s="10" t="s">
        <v>571</v>
      </c>
      <c r="E52" s="6" t="s">
        <v>343</v>
      </c>
      <c r="F52" s="383" t="s">
        <v>418</v>
      </c>
      <c r="G52" s="641">
        <v>0</v>
      </c>
      <c r="H52" s="324" t="s">
        <v>432</v>
      </c>
      <c r="I52" s="446"/>
      <c r="K52" s="484"/>
      <c r="P52" s="484"/>
      <c r="S52" s="455"/>
      <c r="Y52" s="47"/>
      <c r="Z52" s="47"/>
      <c r="AA52" s="47"/>
      <c r="AB52" s="47"/>
      <c r="AC52" s="47"/>
    </row>
    <row r="53" spans="1:29" s="191" customFormat="1" ht="18.75">
      <c r="A53" s="15"/>
      <c r="C53" s="345"/>
      <c r="D53" s="10" t="s">
        <v>572</v>
      </c>
      <c r="E53" s="7" t="s">
        <v>433</v>
      </c>
      <c r="F53" s="383" t="s">
        <v>418</v>
      </c>
      <c r="G53" s="641">
        <v>0</v>
      </c>
      <c r="H53" s="324" t="s">
        <v>435</v>
      </c>
      <c r="I53" s="446"/>
      <c r="K53" s="484"/>
      <c r="P53" s="484"/>
      <c r="S53" s="455"/>
      <c r="Y53" s="47"/>
      <c r="Z53" s="47"/>
      <c r="AA53" s="47"/>
      <c r="AB53" s="47"/>
      <c r="AC53" s="47"/>
    </row>
    <row r="54" spans="1:29" s="191" customFormat="1" ht="18.75">
      <c r="A54" s="15"/>
      <c r="C54" s="345"/>
      <c r="D54" s="10" t="s">
        <v>573</v>
      </c>
      <c r="E54" s="6" t="s">
        <v>342</v>
      </c>
      <c r="F54" s="383" t="s">
        <v>418</v>
      </c>
      <c r="G54" s="641">
        <v>0</v>
      </c>
      <c r="H54" s="324" t="s">
        <v>436</v>
      </c>
      <c r="I54" s="446"/>
      <c r="K54" s="484"/>
      <c r="P54" s="484"/>
      <c r="S54" s="455"/>
      <c r="Y54" s="47"/>
      <c r="Z54" s="47"/>
      <c r="AA54" s="47"/>
      <c r="AB54" s="47"/>
      <c r="AC54" s="47"/>
    </row>
    <row r="55" spans="1:29" s="191" customFormat="1" ht="18.75">
      <c r="A55" s="15"/>
      <c r="C55" s="345"/>
      <c r="D55" s="10" t="s">
        <v>574</v>
      </c>
      <c r="E55" s="6" t="s">
        <v>343</v>
      </c>
      <c r="F55" s="383" t="s">
        <v>418</v>
      </c>
      <c r="G55" s="641">
        <v>0</v>
      </c>
      <c r="H55" s="324" t="s">
        <v>437</v>
      </c>
      <c r="I55" s="446"/>
      <c r="K55" s="484"/>
      <c r="P55" s="484"/>
      <c r="S55" s="455"/>
      <c r="Y55" s="47"/>
      <c r="Z55" s="47"/>
      <c r="AA55" s="47"/>
      <c r="AB55" s="47"/>
      <c r="AC55" s="47"/>
    </row>
    <row r="56" spans="1:29" s="191" customFormat="1" ht="22.5">
      <c r="A56" s="15"/>
      <c r="C56" s="345"/>
      <c r="D56" s="831" t="s">
        <v>575</v>
      </c>
      <c r="E56" s="7" t="s">
        <v>438</v>
      </c>
      <c r="F56" s="833" t="s">
        <v>418</v>
      </c>
      <c r="G56" s="641">
        <v>0</v>
      </c>
      <c r="H56" s="324"/>
      <c r="I56" s="446"/>
      <c r="K56" s="484"/>
      <c r="P56" s="484"/>
      <c r="S56" s="455"/>
      <c r="Y56" s="47"/>
      <c r="Z56" s="47"/>
      <c r="AA56" s="47"/>
      <c r="AB56" s="47"/>
      <c r="AC56" s="47"/>
    </row>
    <row r="57" spans="1:29" s="191" customFormat="1" ht="45">
      <c r="A57" s="15"/>
      <c r="C57" s="345"/>
      <c r="D57" s="832"/>
      <c r="E57" s="6" t="s">
        <v>344</v>
      </c>
      <c r="F57" s="822"/>
      <c r="G57" s="460" t="s">
        <v>538</v>
      </c>
      <c r="H57" s="324"/>
      <c r="I57" s="446"/>
      <c r="K57" s="484">
        <f>nerr(MATCH("есть",List01_flag_index_1,0))</f>
        <v>0</v>
      </c>
      <c r="P57" s="484"/>
      <c r="S57" s="455"/>
      <c r="Y57" s="47"/>
      <c r="Z57" s="47"/>
      <c r="AA57" s="47"/>
      <c r="AB57" s="47"/>
      <c r="AC57" s="47"/>
    </row>
    <row r="58" spans="1:29" s="484" customFormat="1" ht="5.25" hidden="1">
      <c r="A58" s="392"/>
      <c r="C58" s="407"/>
      <c r="D58" s="834"/>
      <c r="E58" s="606"/>
      <c r="F58" s="836"/>
      <c r="G58" s="587"/>
      <c r="H58" s="592"/>
      <c r="S58" s="590"/>
      <c r="Y58" s="395"/>
      <c r="Z58" s="395"/>
      <c r="AA58" s="395"/>
      <c r="AB58" s="395"/>
      <c r="AC58" s="395"/>
    </row>
    <row r="59" spans="1:29" s="484" customFormat="1" ht="5.25" hidden="1">
      <c r="A59" s="392"/>
      <c r="C59" s="407"/>
      <c r="D59" s="835"/>
      <c r="E59" s="584"/>
      <c r="F59" s="837"/>
      <c r="G59" s="599" t="s">
        <v>538</v>
      </c>
      <c r="H59" s="592"/>
      <c r="K59" s="484">
        <f>nerr(MATCH("есть",List01_flag_index_2,0))</f>
        <v>0</v>
      </c>
      <c r="S59" s="590"/>
      <c r="Y59" s="395"/>
      <c r="Z59" s="395"/>
      <c r="AA59" s="395"/>
      <c r="AB59" s="395"/>
      <c r="AC59" s="395"/>
    </row>
    <row r="60" spans="1:29" s="191" customFormat="1" ht="21.75" customHeight="1">
      <c r="A60" s="15"/>
      <c r="C60" s="345"/>
      <c r="D60" s="448" t="s">
        <v>576</v>
      </c>
      <c r="E60" s="2" t="s">
        <v>442</v>
      </c>
      <c r="F60" s="384" t="s">
        <v>418</v>
      </c>
      <c r="G60" s="454">
        <f>SUM(G61:G62)</f>
        <v>0</v>
      </c>
      <c r="H60" s="324" t="s">
        <v>578</v>
      </c>
      <c r="I60" s="446"/>
      <c r="K60" s="484"/>
      <c r="P60" s="484"/>
      <c r="S60" s="455"/>
      <c r="Y60" s="47"/>
      <c r="Z60" s="47"/>
      <c r="AA60" s="47"/>
      <c r="AB60" s="47"/>
      <c r="AC60" s="47"/>
    </row>
    <row r="61" spans="1:29" s="191" customFormat="1" ht="27.75" customHeight="1">
      <c r="A61" s="15"/>
      <c r="C61" s="345"/>
      <c r="D61" s="569" t="s">
        <v>577</v>
      </c>
      <c r="E61" s="571"/>
      <c r="F61" s="567"/>
      <c r="G61" s="514"/>
      <c r="H61" s="449"/>
      <c r="I61" s="446"/>
      <c r="K61" s="484"/>
      <c r="P61" s="484"/>
      <c r="S61" s="455"/>
      <c r="Y61" s="47"/>
      <c r="Z61" s="47"/>
      <c r="AA61" s="47"/>
      <c r="AB61" s="47"/>
      <c r="AC61" s="47"/>
    </row>
    <row r="62" spans="1:29" s="191" customFormat="1" ht="18.75">
      <c r="A62" s="15"/>
      <c r="C62" s="169"/>
      <c r="D62" s="453"/>
      <c r="E62" s="188" t="s">
        <v>345</v>
      </c>
      <c r="F62" s="325"/>
      <c r="G62" s="327"/>
      <c r="H62" s="450"/>
      <c r="I62" s="446"/>
      <c r="K62" s="484"/>
      <c r="P62" s="484"/>
      <c r="S62" s="455"/>
      <c r="Y62" s="47"/>
      <c r="Z62" s="47"/>
      <c r="AA62" s="47"/>
      <c r="AB62" s="47"/>
      <c r="AC62" s="47"/>
    </row>
    <row r="63" spans="1:29" s="191" customFormat="1" ht="22.5">
      <c r="A63" s="15"/>
      <c r="C63" s="345"/>
      <c r="D63" s="10" t="s">
        <v>2</v>
      </c>
      <c r="E63" s="269" t="s">
        <v>582</v>
      </c>
      <c r="F63" s="383" t="s">
        <v>418</v>
      </c>
      <c r="G63" s="641">
        <v>0</v>
      </c>
      <c r="H63" s="324"/>
      <c r="I63" s="446"/>
      <c r="K63" s="484"/>
      <c r="P63" s="484"/>
      <c r="S63" s="455"/>
      <c r="Y63" s="47"/>
      <c r="Z63" s="47"/>
      <c r="AA63" s="47"/>
      <c r="AB63" s="47"/>
      <c r="AC63" s="47"/>
    </row>
    <row r="64" spans="1:29" s="191" customFormat="1" ht="22.5">
      <c r="A64" s="15"/>
      <c r="C64" s="9"/>
      <c r="D64" s="10" t="s">
        <v>12</v>
      </c>
      <c r="E64" s="269" t="s">
        <v>346</v>
      </c>
      <c r="F64" s="383" t="s">
        <v>418</v>
      </c>
      <c r="G64" s="641">
        <v>0</v>
      </c>
      <c r="H64" s="324" t="s">
        <v>583</v>
      </c>
      <c r="I64" s="446"/>
      <c r="K64" s="484"/>
      <c r="P64" s="484"/>
      <c r="S64" s="455"/>
      <c r="Y64" s="47"/>
      <c r="Z64" s="47"/>
      <c r="AA64" s="47"/>
      <c r="AB64" s="47"/>
      <c r="AC64" s="47"/>
    </row>
    <row r="65" spans="1:29" s="191" customFormat="1" ht="33.75">
      <c r="A65" s="15"/>
      <c r="C65" s="345"/>
      <c r="D65" s="10" t="s">
        <v>269</v>
      </c>
      <c r="E65" s="7" t="s">
        <v>444</v>
      </c>
      <c r="F65" s="383" t="s">
        <v>418</v>
      </c>
      <c r="G65" s="641">
        <v>0</v>
      </c>
      <c r="H65" s="324"/>
      <c r="I65" s="446"/>
      <c r="K65" s="484"/>
      <c r="P65" s="484"/>
      <c r="S65" s="455"/>
      <c r="Y65" s="47"/>
      <c r="Z65" s="47"/>
      <c r="AA65" s="47"/>
      <c r="AB65" s="47"/>
      <c r="AC65" s="47"/>
    </row>
    <row r="66" spans="1:29" s="191" customFormat="1" ht="18.75">
      <c r="A66" s="15"/>
      <c r="C66" s="345"/>
      <c r="D66" s="10" t="s">
        <v>13</v>
      </c>
      <c r="E66" s="269" t="s">
        <v>347</v>
      </c>
      <c r="F66" s="383" t="s">
        <v>418</v>
      </c>
      <c r="G66" s="641">
        <v>0</v>
      </c>
      <c r="H66" s="324" t="s">
        <v>588</v>
      </c>
      <c r="I66" s="446"/>
      <c r="K66" s="484"/>
      <c r="P66" s="484"/>
      <c r="S66" s="455"/>
      <c r="Y66" s="47"/>
      <c r="Z66" s="47"/>
      <c r="AA66" s="47"/>
      <c r="AB66" s="47"/>
      <c r="AC66" s="47"/>
    </row>
    <row r="67" spans="1:29" s="191" customFormat="1" ht="22.5">
      <c r="A67" s="15"/>
      <c r="C67" s="345"/>
      <c r="D67" s="10" t="s">
        <v>584</v>
      </c>
      <c r="E67" s="7" t="s">
        <v>445</v>
      </c>
      <c r="F67" s="383" t="s">
        <v>418</v>
      </c>
      <c r="G67" s="641">
        <v>0</v>
      </c>
      <c r="H67" s="324" t="s">
        <v>589</v>
      </c>
      <c r="I67" s="446"/>
      <c r="K67" s="484"/>
      <c r="P67" s="484"/>
      <c r="S67" s="455"/>
      <c r="Y67" s="47"/>
      <c r="Z67" s="47"/>
      <c r="AA67" s="47"/>
      <c r="AB67" s="47"/>
      <c r="AC67" s="47"/>
    </row>
    <row r="68" spans="1:29" s="191" customFormat="1" ht="22.5">
      <c r="A68" s="15"/>
      <c r="C68" s="345"/>
      <c r="D68" s="10" t="s">
        <v>585</v>
      </c>
      <c r="E68" s="6" t="s">
        <v>446</v>
      </c>
      <c r="F68" s="383" t="s">
        <v>418</v>
      </c>
      <c r="G68" s="641">
        <v>0</v>
      </c>
      <c r="H68" s="324" t="s">
        <v>590</v>
      </c>
      <c r="I68" s="446"/>
      <c r="K68" s="484"/>
      <c r="P68" s="484"/>
      <c r="S68" s="455"/>
      <c r="Y68" s="47"/>
      <c r="Z68" s="47"/>
      <c r="AA68" s="47"/>
      <c r="AB68" s="47"/>
      <c r="AC68" s="47"/>
    </row>
    <row r="69" spans="1:29" s="191" customFormat="1" ht="22.5">
      <c r="A69" s="15"/>
      <c r="C69" s="345"/>
      <c r="D69" s="10" t="s">
        <v>586</v>
      </c>
      <c r="E69" s="6" t="s">
        <v>447</v>
      </c>
      <c r="F69" s="383" t="s">
        <v>418</v>
      </c>
      <c r="G69" s="641">
        <v>0</v>
      </c>
      <c r="H69" s="324" t="s">
        <v>591</v>
      </c>
      <c r="I69" s="446"/>
      <c r="K69" s="484"/>
      <c r="P69" s="484"/>
      <c r="S69" s="455"/>
      <c r="Y69" s="47"/>
      <c r="Z69" s="47"/>
      <c r="AA69" s="47"/>
      <c r="AB69" s="47"/>
      <c r="AC69" s="47"/>
    </row>
    <row r="70" spans="1:29" s="191" customFormat="1" ht="22.5">
      <c r="A70" s="15"/>
      <c r="C70" s="345"/>
      <c r="D70" s="10" t="s">
        <v>587</v>
      </c>
      <c r="E70" s="7" t="s">
        <v>448</v>
      </c>
      <c r="F70" s="383" t="s">
        <v>418</v>
      </c>
      <c r="G70" s="641">
        <v>0</v>
      </c>
      <c r="H70" s="324"/>
      <c r="I70" s="446"/>
      <c r="K70" s="484"/>
      <c r="P70" s="484"/>
      <c r="S70" s="455"/>
      <c r="Y70" s="47"/>
      <c r="Z70" s="47"/>
      <c r="AA70" s="47"/>
      <c r="AB70" s="47"/>
      <c r="AC70" s="47"/>
    </row>
    <row r="71" spans="1:29" s="191" customFormat="1" ht="33.75">
      <c r="A71" s="15"/>
      <c r="C71" s="345"/>
      <c r="D71" s="10" t="s">
        <v>31</v>
      </c>
      <c r="E71" s="269" t="s">
        <v>348</v>
      </c>
      <c r="F71" s="383" t="s">
        <v>251</v>
      </c>
      <c r="G71" s="730"/>
      <c r="H71" s="324" t="s">
        <v>592</v>
      </c>
      <c r="I71" s="446"/>
      <c r="K71" s="484"/>
      <c r="P71" s="484"/>
      <c r="S71" s="455"/>
      <c r="Y71" s="47"/>
      <c r="Z71" s="47"/>
      <c r="AA71" s="47"/>
      <c r="AB71" s="47"/>
      <c r="AC71" s="47"/>
    </row>
    <row r="72" spans="1:29" s="478" customFormat="1" ht="45">
      <c r="A72" s="572"/>
      <c r="C72" s="345"/>
      <c r="D72" s="10" t="s">
        <v>32</v>
      </c>
      <c r="E72" s="575" t="s">
        <v>593</v>
      </c>
      <c r="F72" s="567" t="s">
        <v>594</v>
      </c>
      <c r="G72" s="641">
        <v>31</v>
      </c>
      <c r="H72" s="324" t="s">
        <v>595</v>
      </c>
      <c r="I72" s="446"/>
      <c r="K72" s="484"/>
      <c r="P72" s="484"/>
      <c r="S72" s="455"/>
      <c r="Y72" s="47"/>
      <c r="Z72" s="47"/>
      <c r="AA72" s="47"/>
      <c r="AB72" s="47"/>
      <c r="AC72" s="47"/>
    </row>
    <row r="73" spans="1:29" s="394" customFormat="1" ht="5.25" hidden="1">
      <c r="A73" s="703"/>
      <c r="B73" s="484"/>
      <c r="C73" s="706"/>
      <c r="D73" s="591" t="s">
        <v>366</v>
      </c>
      <c r="E73" s="611"/>
      <c r="F73" s="705"/>
      <c r="G73" s="585"/>
      <c r="H73" s="598"/>
      <c r="I73" s="484"/>
      <c r="J73" s="484"/>
      <c r="K73" s="484"/>
      <c r="L73" s="484"/>
      <c r="M73" s="484"/>
      <c r="N73" s="484"/>
      <c r="O73" s="484"/>
      <c r="P73" s="484"/>
      <c r="Q73" s="484"/>
      <c r="R73" s="484"/>
      <c r="S73" s="590"/>
      <c r="T73" s="484"/>
      <c r="U73" s="484"/>
      <c r="V73" s="484"/>
      <c r="W73" s="484"/>
      <c r="X73" s="484"/>
      <c r="Y73" s="395"/>
      <c r="Z73" s="395"/>
      <c r="AA73" s="395"/>
      <c r="AB73" s="395"/>
      <c r="AC73" s="395"/>
    </row>
    <row r="74" spans="1:29" s="633" customFormat="1" ht="22.5">
      <c r="A74" s="704"/>
      <c r="B74" s="637"/>
      <c r="C74" s="169"/>
      <c r="D74" s="453"/>
      <c r="E74" s="613" t="s">
        <v>620</v>
      </c>
      <c r="F74" s="325"/>
      <c r="G74" s="327"/>
      <c r="H74" s="451" t="s">
        <v>777</v>
      </c>
      <c r="I74" s="446"/>
      <c r="J74" s="637"/>
      <c r="K74" s="484"/>
      <c r="L74" s="637"/>
      <c r="M74" s="637"/>
      <c r="N74" s="637"/>
      <c r="O74" s="637"/>
      <c r="P74" s="484"/>
      <c r="Q74" s="637"/>
      <c r="R74" s="637"/>
      <c r="S74" s="455"/>
      <c r="T74" s="637"/>
      <c r="U74" s="637"/>
      <c r="V74" s="637"/>
      <c r="W74" s="637"/>
      <c r="X74" s="637"/>
      <c r="Y74" s="635"/>
      <c r="Z74" s="635"/>
      <c r="AA74" s="635"/>
      <c r="AB74" s="635"/>
      <c r="AC74" s="635"/>
    </row>
    <row r="75" spans="1:29" s="478" customFormat="1" ht="22.5">
      <c r="A75" s="572"/>
      <c r="C75" s="345"/>
      <c r="D75" s="10" t="s">
        <v>349</v>
      </c>
      <c r="E75" s="570" t="s">
        <v>596</v>
      </c>
      <c r="F75" s="567" t="s">
        <v>594</v>
      </c>
      <c r="G75" s="641">
        <v>0.27</v>
      </c>
      <c r="H75" s="324" t="s">
        <v>597</v>
      </c>
      <c r="I75" s="446"/>
      <c r="K75" s="484"/>
      <c r="P75" s="484"/>
      <c r="S75" s="455"/>
      <c r="Y75" s="47"/>
      <c r="Z75" s="47"/>
      <c r="AA75" s="47"/>
      <c r="AB75" s="47"/>
      <c r="AC75" s="47"/>
    </row>
    <row r="76" spans="1:29" s="478" customFormat="1" ht="22.5">
      <c r="A76" s="572"/>
      <c r="C76" s="345"/>
      <c r="D76" s="10" t="s">
        <v>350</v>
      </c>
      <c r="E76" s="570" t="s">
        <v>599</v>
      </c>
      <c r="F76" s="567" t="s">
        <v>598</v>
      </c>
      <c r="G76" s="3">
        <v>0.66710000000000003</v>
      </c>
      <c r="H76" s="324" t="s">
        <v>605</v>
      </c>
      <c r="I76" s="446"/>
      <c r="K76" s="484"/>
      <c r="P76" s="484"/>
      <c r="S76" s="455"/>
      <c r="Y76" s="47"/>
      <c r="Z76" s="47"/>
      <c r="AA76" s="47"/>
      <c r="AB76" s="47"/>
      <c r="AC76" s="47"/>
    </row>
    <row r="77" spans="1:29" s="478" customFormat="1" ht="18.75">
      <c r="A77" s="572"/>
      <c r="C77" s="345"/>
      <c r="D77" s="10" t="s">
        <v>413</v>
      </c>
      <c r="E77" s="570" t="s">
        <v>600</v>
      </c>
      <c r="F77" s="567" t="s">
        <v>598</v>
      </c>
      <c r="G77" s="651">
        <v>0</v>
      </c>
      <c r="H77" s="324" t="s">
        <v>606</v>
      </c>
      <c r="I77" s="446"/>
      <c r="K77" s="484"/>
      <c r="P77" s="484"/>
      <c r="S77" s="455"/>
      <c r="Y77" s="47"/>
      <c r="Z77" s="47"/>
      <c r="AA77" s="47"/>
      <c r="AB77" s="47"/>
      <c r="AC77" s="47"/>
    </row>
    <row r="78" spans="1:29" s="478" customFormat="1" ht="33.75">
      <c r="A78" s="572"/>
      <c r="C78" s="345"/>
      <c r="D78" s="10" t="s">
        <v>351</v>
      </c>
      <c r="E78" s="570" t="s">
        <v>603</v>
      </c>
      <c r="F78" s="567" t="s">
        <v>598</v>
      </c>
      <c r="G78" s="3">
        <v>0.66710000000000003</v>
      </c>
      <c r="H78" s="324" t="s">
        <v>607</v>
      </c>
      <c r="I78" s="446"/>
      <c r="K78" s="484"/>
      <c r="P78" s="484"/>
      <c r="S78" s="455"/>
      <c r="Y78" s="47"/>
      <c r="Z78" s="47"/>
      <c r="AA78" s="47"/>
      <c r="AB78" s="47"/>
      <c r="AC78" s="47"/>
    </row>
    <row r="79" spans="1:29" s="478" customFormat="1" ht="18.75">
      <c r="A79" s="572"/>
      <c r="C79" s="345"/>
      <c r="D79" s="10" t="s">
        <v>449</v>
      </c>
      <c r="E79" s="571" t="s">
        <v>601</v>
      </c>
      <c r="F79" s="567" t="s">
        <v>598</v>
      </c>
      <c r="G79" s="3">
        <v>0.16389999999999999</v>
      </c>
      <c r="H79" s="324"/>
      <c r="I79" s="446"/>
      <c r="K79" s="484"/>
      <c r="P79" s="484"/>
      <c r="S79" s="455"/>
      <c r="Y79" s="47"/>
      <c r="Z79" s="47"/>
      <c r="AA79" s="47"/>
      <c r="AB79" s="47"/>
      <c r="AC79" s="47"/>
    </row>
    <row r="80" spans="1:29" s="478" customFormat="1" ht="45">
      <c r="A80" s="572"/>
      <c r="C80" s="345"/>
      <c r="D80" s="10" t="s">
        <v>604</v>
      </c>
      <c r="E80" s="607" t="s">
        <v>602</v>
      </c>
      <c r="F80" s="567" t="s">
        <v>598</v>
      </c>
      <c r="G80" s="3">
        <v>0.16389999999999999</v>
      </c>
      <c r="H80" s="324"/>
      <c r="I80" s="446"/>
      <c r="K80" s="484"/>
      <c r="P80" s="484"/>
      <c r="S80" s="455"/>
      <c r="Y80" s="47"/>
      <c r="Z80" s="47"/>
      <c r="AA80" s="47"/>
      <c r="AB80" s="47"/>
      <c r="AC80" s="47"/>
    </row>
    <row r="81" spans="1:29" s="478" customFormat="1" ht="22.5">
      <c r="A81" s="572"/>
      <c r="C81" s="345"/>
      <c r="D81" s="10" t="s">
        <v>450</v>
      </c>
      <c r="E81" s="570" t="s">
        <v>608</v>
      </c>
      <c r="F81" s="567" t="s">
        <v>598</v>
      </c>
      <c r="G81" s="3">
        <v>0.50319999999999998</v>
      </c>
      <c r="H81" s="324"/>
      <c r="I81" s="446"/>
      <c r="K81" s="484"/>
      <c r="P81" s="484"/>
      <c r="S81" s="455"/>
      <c r="Y81" s="47"/>
      <c r="Z81" s="47"/>
      <c r="AA81" s="47"/>
      <c r="AB81" s="47"/>
      <c r="AC81" s="47"/>
    </row>
    <row r="82" spans="1:29" s="478" customFormat="1" ht="22.5">
      <c r="A82" s="572"/>
      <c r="C82" s="345"/>
      <c r="D82" s="10" t="s">
        <v>352</v>
      </c>
      <c r="E82" s="575" t="s">
        <v>609</v>
      </c>
      <c r="F82" s="567" t="s">
        <v>610</v>
      </c>
      <c r="G82" s="641">
        <v>0</v>
      </c>
      <c r="H82" s="324"/>
      <c r="I82" s="446"/>
      <c r="K82" s="484"/>
      <c r="P82" s="484"/>
      <c r="S82" s="455"/>
      <c r="Y82" s="47"/>
      <c r="Z82" s="47"/>
      <c r="AA82" s="47"/>
      <c r="AB82" s="47"/>
      <c r="AC82" s="47"/>
    </row>
    <row r="83" spans="1:29" s="478" customFormat="1" ht="22.5">
      <c r="A83" s="572"/>
      <c r="C83" s="345"/>
      <c r="D83" s="10" t="s">
        <v>353</v>
      </c>
      <c r="E83" s="575" t="s">
        <v>611</v>
      </c>
      <c r="F83" s="567" t="s">
        <v>612</v>
      </c>
      <c r="G83" s="641">
        <v>3.7155999999999998</v>
      </c>
      <c r="H83" s="324"/>
      <c r="I83" s="446"/>
      <c r="K83" s="484"/>
      <c r="P83" s="484"/>
      <c r="S83" s="455"/>
      <c r="Y83" s="47"/>
      <c r="Z83" s="47"/>
      <c r="AA83" s="47"/>
      <c r="AB83" s="47"/>
      <c r="AC83" s="47"/>
    </row>
    <row r="84" spans="1:29" s="478" customFormat="1" ht="22.5">
      <c r="A84" s="572"/>
      <c r="C84" s="345"/>
      <c r="D84" s="10" t="s">
        <v>614</v>
      </c>
      <c r="E84" s="570" t="s">
        <v>613</v>
      </c>
      <c r="F84" s="567" t="s">
        <v>612</v>
      </c>
      <c r="G84" s="641">
        <v>0</v>
      </c>
      <c r="H84" s="324" t="s">
        <v>615</v>
      </c>
      <c r="I84" s="446"/>
      <c r="K84" s="484"/>
      <c r="P84" s="484"/>
      <c r="S84" s="455"/>
      <c r="Y84" s="47"/>
      <c r="Z84" s="47"/>
      <c r="AA84" s="47"/>
      <c r="AB84" s="47"/>
      <c r="AC84" s="47"/>
    </row>
    <row r="85" spans="1:29" s="474" customFormat="1" ht="22.5">
      <c r="A85" s="572"/>
      <c r="B85" s="478"/>
      <c r="C85" s="345"/>
      <c r="D85" s="10" t="s">
        <v>354</v>
      </c>
      <c r="E85" s="575" t="s">
        <v>356</v>
      </c>
      <c r="F85" s="567" t="s">
        <v>534</v>
      </c>
      <c r="G85" s="641">
        <v>13</v>
      </c>
      <c r="H85" s="324"/>
      <c r="I85" s="446"/>
      <c r="J85" s="478"/>
      <c r="K85" s="484"/>
      <c r="L85" s="478"/>
      <c r="M85" s="478"/>
      <c r="N85" s="478"/>
      <c r="O85" s="478"/>
      <c r="P85" s="484"/>
      <c r="Q85" s="478"/>
      <c r="R85" s="478"/>
      <c r="S85" s="455"/>
      <c r="T85" s="478"/>
      <c r="U85" s="478"/>
      <c r="V85" s="478"/>
      <c r="W85" s="478"/>
      <c r="X85" s="478"/>
      <c r="Y85" s="47"/>
      <c r="Z85" s="47"/>
      <c r="AA85" s="47"/>
      <c r="AB85" s="47"/>
      <c r="AC85" s="47"/>
    </row>
    <row r="86" spans="1:29" s="474" customFormat="1" ht="22.5">
      <c r="A86" s="572"/>
      <c r="B86" s="478"/>
      <c r="C86" s="345"/>
      <c r="D86" s="10" t="s">
        <v>355</v>
      </c>
      <c r="E86" s="575" t="s">
        <v>616</v>
      </c>
      <c r="F86" s="567" t="s">
        <v>534</v>
      </c>
      <c r="G86" s="641">
        <v>3</v>
      </c>
      <c r="H86" s="324"/>
      <c r="I86" s="446"/>
      <c r="J86" s="478"/>
      <c r="K86" s="484"/>
      <c r="L86" s="478"/>
      <c r="M86" s="478"/>
      <c r="N86" s="478"/>
      <c r="O86" s="478"/>
      <c r="P86" s="484"/>
      <c r="Q86" s="478"/>
      <c r="R86" s="478"/>
      <c r="S86" s="455"/>
      <c r="T86" s="478"/>
      <c r="U86" s="478"/>
      <c r="V86" s="478"/>
      <c r="W86" s="478"/>
      <c r="X86" s="478"/>
      <c r="Y86" s="47"/>
      <c r="Z86" s="47"/>
      <c r="AA86" s="47"/>
      <c r="AB86" s="47"/>
      <c r="AC86" s="47"/>
    </row>
    <row r="87" spans="1:29" ht="56.25">
      <c r="C87" s="345"/>
      <c r="D87" s="10" t="s">
        <v>357</v>
      </c>
      <c r="E87" s="575" t="s">
        <v>617</v>
      </c>
      <c r="F87" s="567" t="s">
        <v>618</v>
      </c>
      <c r="G87" s="3">
        <v>167</v>
      </c>
      <c r="H87" s="324" t="s">
        <v>619</v>
      </c>
      <c r="I87" s="446"/>
    </row>
    <row r="88" spans="1:29" s="394" customFormat="1" ht="5.25" hidden="1">
      <c r="A88" s="392"/>
      <c r="B88" s="484"/>
      <c r="C88" s="407"/>
      <c r="D88" s="623" t="s">
        <v>520</v>
      </c>
      <c r="E88" s="622"/>
      <c r="F88" s="600"/>
      <c r="G88" s="585"/>
      <c r="H88" s="598"/>
      <c r="I88" s="484"/>
      <c r="J88" s="484"/>
      <c r="K88" s="484"/>
      <c r="L88" s="484"/>
      <c r="M88" s="484"/>
      <c r="N88" s="484"/>
      <c r="O88" s="484"/>
      <c r="P88" s="484"/>
      <c r="Q88" s="484"/>
      <c r="R88" s="484"/>
      <c r="S88" s="590"/>
      <c r="T88" s="484"/>
      <c r="U88" s="484"/>
      <c r="V88" s="484"/>
      <c r="W88" s="484"/>
      <c r="X88" s="484"/>
      <c r="Y88" s="395"/>
      <c r="Z88" s="395"/>
      <c r="AA88" s="395"/>
      <c r="AB88" s="395"/>
      <c r="AC88" s="395"/>
    </row>
    <row r="89" spans="1:29" ht="22.5">
      <c r="C89" s="169"/>
      <c r="D89" s="453"/>
      <c r="E89" s="613" t="s">
        <v>620</v>
      </c>
      <c r="F89" s="325"/>
      <c r="G89" s="327"/>
      <c r="H89" s="451" t="s">
        <v>622</v>
      </c>
      <c r="I89" s="446"/>
    </row>
    <row r="90" spans="1:29" s="474" customFormat="1" ht="45">
      <c r="A90" s="572"/>
      <c r="B90" s="478"/>
      <c r="C90" s="345"/>
      <c r="D90" s="10" t="s">
        <v>623</v>
      </c>
      <c r="E90" s="575" t="s">
        <v>624</v>
      </c>
      <c r="F90" s="567" t="s">
        <v>664</v>
      </c>
      <c r="G90" s="3">
        <v>167</v>
      </c>
      <c r="H90" s="324" t="s">
        <v>625</v>
      </c>
      <c r="I90" s="446"/>
      <c r="J90" s="478"/>
      <c r="K90" s="484"/>
      <c r="L90" s="478"/>
      <c r="M90" s="478"/>
      <c r="N90" s="478"/>
      <c r="O90" s="478"/>
      <c r="P90" s="484"/>
      <c r="Q90" s="478"/>
      <c r="R90" s="478"/>
      <c r="S90" s="455"/>
      <c r="T90" s="478"/>
      <c r="U90" s="478"/>
      <c r="V90" s="478"/>
      <c r="W90" s="478"/>
      <c r="X90" s="478"/>
      <c r="Y90" s="47"/>
      <c r="Z90" s="47"/>
      <c r="AA90" s="47"/>
      <c r="AB90" s="47"/>
      <c r="AC90" s="47"/>
    </row>
    <row r="91" spans="1:29" s="394" customFormat="1" ht="5.25" hidden="1">
      <c r="A91" s="392"/>
      <c r="B91" s="484"/>
      <c r="C91" s="407"/>
      <c r="D91" s="591" t="s">
        <v>626</v>
      </c>
      <c r="E91" s="611"/>
      <c r="F91" s="600"/>
      <c r="G91" s="585"/>
      <c r="H91" s="598"/>
      <c r="I91" s="484"/>
      <c r="J91" s="484"/>
      <c r="K91" s="484"/>
      <c r="L91" s="484"/>
      <c r="M91" s="484"/>
      <c r="N91" s="484"/>
      <c r="O91" s="484"/>
      <c r="P91" s="484"/>
      <c r="Q91" s="484"/>
      <c r="R91" s="484"/>
      <c r="S91" s="590"/>
      <c r="T91" s="484"/>
      <c r="U91" s="484"/>
      <c r="V91" s="484"/>
      <c r="W91" s="484"/>
      <c r="X91" s="484"/>
      <c r="Y91" s="395"/>
      <c r="Z91" s="395"/>
      <c r="AA91" s="395"/>
      <c r="AB91" s="395"/>
      <c r="AC91" s="395"/>
    </row>
    <row r="92" spans="1:29" s="474" customFormat="1" ht="22.5">
      <c r="A92" s="572"/>
      <c r="B92" s="478"/>
      <c r="C92" s="169"/>
      <c r="D92" s="453"/>
      <c r="E92" s="613" t="s">
        <v>620</v>
      </c>
      <c r="F92" s="325"/>
      <c r="G92" s="327"/>
      <c r="H92" s="451" t="s">
        <v>667</v>
      </c>
      <c r="I92" s="446"/>
      <c r="J92" s="478"/>
      <c r="K92" s="484"/>
      <c r="L92" s="478"/>
      <c r="M92" s="478"/>
      <c r="N92" s="478"/>
      <c r="O92" s="478"/>
      <c r="P92" s="484"/>
      <c r="Q92" s="478"/>
      <c r="R92" s="478"/>
      <c r="S92" s="455"/>
      <c r="T92" s="478"/>
      <c r="U92" s="478"/>
      <c r="V92" s="478"/>
      <c r="W92" s="478"/>
      <c r="X92" s="478"/>
      <c r="Y92" s="47"/>
      <c r="Z92" s="47"/>
      <c r="AA92" s="47"/>
      <c r="AB92" s="47"/>
      <c r="AC92" s="47"/>
    </row>
    <row r="93" spans="1:29" s="474" customFormat="1" ht="33.75">
      <c r="A93" s="572"/>
      <c r="B93" s="478"/>
      <c r="C93" s="345"/>
      <c r="D93" s="10" t="s">
        <v>627</v>
      </c>
      <c r="E93" s="575" t="s">
        <v>628</v>
      </c>
      <c r="F93" s="567" t="s">
        <v>664</v>
      </c>
      <c r="G93" s="3">
        <v>170</v>
      </c>
      <c r="H93" s="324" t="s">
        <v>665</v>
      </c>
      <c r="I93" s="446"/>
      <c r="J93" s="478"/>
      <c r="K93" s="484"/>
      <c r="L93" s="478"/>
      <c r="M93" s="478"/>
      <c r="N93" s="478"/>
      <c r="O93" s="478"/>
      <c r="P93" s="484"/>
      <c r="Q93" s="478"/>
      <c r="R93" s="478"/>
      <c r="S93" s="455"/>
      <c r="T93" s="478"/>
      <c r="U93" s="478"/>
      <c r="V93" s="478"/>
      <c r="W93" s="478"/>
      <c r="X93" s="478"/>
      <c r="Y93" s="47"/>
      <c r="Z93" s="47"/>
      <c r="AA93" s="47"/>
      <c r="AB93" s="47"/>
      <c r="AC93" s="47"/>
    </row>
    <row r="94" spans="1:29" s="394" customFormat="1" ht="5.25" hidden="1">
      <c r="A94" s="392"/>
      <c r="B94" s="484"/>
      <c r="C94" s="407"/>
      <c r="D94" s="591" t="s">
        <v>683</v>
      </c>
      <c r="E94" s="611"/>
      <c r="F94" s="600"/>
      <c r="G94" s="585"/>
      <c r="H94" s="598"/>
      <c r="I94" s="484"/>
      <c r="J94" s="484"/>
      <c r="K94" s="484"/>
      <c r="L94" s="484"/>
      <c r="M94" s="484"/>
      <c r="N94" s="484"/>
      <c r="O94" s="484"/>
      <c r="P94" s="484"/>
      <c r="Q94" s="484"/>
      <c r="R94" s="484"/>
      <c r="S94" s="590"/>
      <c r="T94" s="484"/>
      <c r="U94" s="484"/>
      <c r="V94" s="484"/>
      <c r="W94" s="484"/>
      <c r="X94" s="484"/>
      <c r="Y94" s="395"/>
      <c r="Z94" s="395"/>
      <c r="AA94" s="395"/>
      <c r="AB94" s="395"/>
      <c r="AC94" s="395"/>
    </row>
    <row r="95" spans="1:29" s="474" customFormat="1" ht="22.5">
      <c r="A95" s="572"/>
      <c r="B95" s="478"/>
      <c r="C95" s="169"/>
      <c r="D95" s="453"/>
      <c r="E95" s="613" t="s">
        <v>620</v>
      </c>
      <c r="F95" s="325"/>
      <c r="G95" s="327"/>
      <c r="H95" s="451" t="s">
        <v>666</v>
      </c>
      <c r="I95" s="446"/>
      <c r="J95" s="478"/>
      <c r="K95" s="484"/>
      <c r="L95" s="478"/>
      <c r="M95" s="478"/>
      <c r="N95" s="478"/>
      <c r="O95" s="478"/>
      <c r="P95" s="484"/>
      <c r="Q95" s="478"/>
      <c r="R95" s="478"/>
      <c r="S95" s="455"/>
      <c r="T95" s="478"/>
      <c r="U95" s="478"/>
      <c r="V95" s="478"/>
      <c r="W95" s="478"/>
      <c r="X95" s="478"/>
      <c r="Y95" s="47"/>
      <c r="Z95" s="47"/>
      <c r="AA95" s="47"/>
      <c r="AB95" s="47"/>
      <c r="AC95" s="47"/>
    </row>
    <row r="96" spans="1:29" s="633" customFormat="1" ht="33.75">
      <c r="A96" s="638"/>
      <c r="B96" s="637"/>
      <c r="C96" s="345"/>
      <c r="D96" s="10" t="s">
        <v>668</v>
      </c>
      <c r="E96" s="643" t="s">
        <v>673</v>
      </c>
      <c r="F96" s="639" t="s">
        <v>678</v>
      </c>
      <c r="G96" s="641">
        <v>2.4E-2</v>
      </c>
      <c r="H96" s="324" t="s">
        <v>680</v>
      </c>
      <c r="I96" s="446"/>
      <c r="J96" s="637"/>
      <c r="K96" s="484"/>
      <c r="L96" s="637"/>
      <c r="M96" s="637"/>
      <c r="N96" s="637"/>
      <c r="O96" s="637"/>
      <c r="P96" s="484"/>
      <c r="Q96" s="637"/>
      <c r="R96" s="637"/>
      <c r="S96" s="455"/>
      <c r="T96" s="637"/>
      <c r="U96" s="637"/>
      <c r="V96" s="637"/>
      <c r="W96" s="637"/>
      <c r="X96" s="637"/>
      <c r="Y96" s="635"/>
      <c r="Z96" s="635"/>
      <c r="AA96" s="635"/>
      <c r="AB96" s="635"/>
      <c r="AC96" s="635"/>
    </row>
    <row r="97" spans="1:29" s="633" customFormat="1" ht="33.75">
      <c r="A97" s="638"/>
      <c r="B97" s="637"/>
      <c r="C97" s="345"/>
      <c r="D97" s="10" t="s">
        <v>669</v>
      </c>
      <c r="E97" s="643" t="s">
        <v>674</v>
      </c>
      <c r="F97" s="639" t="s">
        <v>679</v>
      </c>
      <c r="G97" s="641">
        <v>2.66</v>
      </c>
      <c r="H97" s="324" t="s">
        <v>680</v>
      </c>
      <c r="I97" s="446"/>
      <c r="J97" s="637"/>
      <c r="K97" s="484"/>
      <c r="L97" s="637"/>
      <c r="M97" s="637"/>
      <c r="N97" s="637"/>
      <c r="O97" s="637"/>
      <c r="P97" s="484"/>
      <c r="Q97" s="637"/>
      <c r="R97" s="637"/>
      <c r="S97" s="455"/>
      <c r="T97" s="637"/>
      <c r="U97" s="637"/>
      <c r="V97" s="637"/>
      <c r="W97" s="637"/>
      <c r="X97" s="637"/>
      <c r="Y97" s="635"/>
      <c r="Z97" s="635"/>
      <c r="AA97" s="635"/>
      <c r="AB97" s="635"/>
      <c r="AC97" s="635"/>
    </row>
    <row r="98" spans="1:29" s="633" customFormat="1" ht="67.5">
      <c r="A98" s="638"/>
      <c r="B98" s="637"/>
      <c r="C98" s="345"/>
      <c r="D98" s="10" t="s">
        <v>670</v>
      </c>
      <c r="E98" s="643" t="s">
        <v>675</v>
      </c>
      <c r="F98" s="639" t="s">
        <v>251</v>
      </c>
      <c r="G98" s="711"/>
      <c r="H98" s="324" t="s">
        <v>469</v>
      </c>
      <c r="I98" s="446"/>
      <c r="J98" s="637"/>
      <c r="K98" s="484"/>
      <c r="L98" s="637"/>
      <c r="M98" s="637"/>
      <c r="N98" s="637"/>
      <c r="O98" s="637"/>
      <c r="P98" s="484"/>
      <c r="Q98" s="637"/>
      <c r="R98" s="637"/>
      <c r="S98" s="455"/>
      <c r="T98" s="637"/>
      <c r="U98" s="637"/>
      <c r="V98" s="637"/>
      <c r="W98" s="637"/>
      <c r="X98" s="637"/>
      <c r="Y98" s="635"/>
      <c r="Z98" s="635"/>
      <c r="AA98" s="635"/>
      <c r="AB98" s="635"/>
      <c r="AC98" s="635"/>
    </row>
    <row r="99" spans="1:29" s="633" customFormat="1" ht="22.5">
      <c r="A99" s="638"/>
      <c r="B99" s="637"/>
      <c r="C99" s="345"/>
      <c r="D99" s="10" t="s">
        <v>672</v>
      </c>
      <c r="E99" s="642" t="s">
        <v>676</v>
      </c>
      <c r="F99" s="639" t="s">
        <v>251</v>
      </c>
      <c r="G99" s="711"/>
      <c r="H99" s="324" t="s">
        <v>469</v>
      </c>
      <c r="I99" s="446"/>
      <c r="J99" s="637"/>
      <c r="K99" s="484"/>
      <c r="L99" s="637"/>
      <c r="M99" s="637"/>
      <c r="N99" s="637"/>
      <c r="O99" s="637"/>
      <c r="P99" s="484"/>
      <c r="Q99" s="637"/>
      <c r="R99" s="637"/>
      <c r="S99" s="455"/>
      <c r="T99" s="637"/>
      <c r="U99" s="637"/>
      <c r="V99" s="637"/>
      <c r="W99" s="637"/>
      <c r="X99" s="637"/>
      <c r="Y99" s="635"/>
      <c r="Z99" s="635"/>
      <c r="AA99" s="635"/>
      <c r="AB99" s="635"/>
      <c r="AC99" s="635"/>
    </row>
    <row r="100" spans="1:29" s="633" customFormat="1" ht="22.5">
      <c r="A100" s="638"/>
      <c r="B100" s="637"/>
      <c r="C100" s="345"/>
      <c r="D100" s="10" t="s">
        <v>671</v>
      </c>
      <c r="E100" s="642" t="s">
        <v>677</v>
      </c>
      <c r="F100" s="639" t="s">
        <v>251</v>
      </c>
      <c r="G100" s="711"/>
      <c r="H100" s="324" t="s">
        <v>469</v>
      </c>
      <c r="I100" s="446"/>
      <c r="J100" s="637"/>
      <c r="K100" s="484"/>
      <c r="L100" s="637"/>
      <c r="M100" s="637"/>
      <c r="N100" s="637"/>
      <c r="O100" s="637"/>
      <c r="P100" s="484"/>
      <c r="Q100" s="637"/>
      <c r="R100" s="637"/>
      <c r="S100" s="455"/>
      <c r="T100" s="637"/>
      <c r="U100" s="637"/>
      <c r="V100" s="637"/>
      <c r="W100" s="637"/>
      <c r="X100" s="637"/>
      <c r="Y100" s="635"/>
      <c r="Z100" s="635"/>
      <c r="AA100" s="635"/>
      <c r="AB100" s="635"/>
      <c r="AC100" s="635"/>
    </row>
    <row r="101" spans="1:29" s="394" customFormat="1" ht="5.25" hidden="1">
      <c r="A101" s="392"/>
      <c r="B101" s="484"/>
      <c r="C101" s="407"/>
      <c r="D101" s="627"/>
      <c r="E101" s="626"/>
      <c r="F101" s="625"/>
      <c r="G101" s="624"/>
      <c r="H101" s="624"/>
      <c r="I101" s="484"/>
      <c r="J101" s="484"/>
      <c r="K101" s="484"/>
      <c r="L101" s="484"/>
      <c r="M101" s="484"/>
      <c r="N101" s="484"/>
      <c r="O101" s="484"/>
      <c r="P101" s="484"/>
      <c r="Q101" s="484"/>
      <c r="R101" s="484"/>
      <c r="S101" s="590"/>
      <c r="T101" s="484"/>
      <c r="U101" s="484"/>
      <c r="V101" s="484"/>
      <c r="W101" s="484"/>
      <c r="X101" s="484"/>
      <c r="Y101" s="395"/>
      <c r="Z101" s="395"/>
      <c r="AA101" s="395"/>
      <c r="AB101" s="395"/>
      <c r="AC101" s="395"/>
    </row>
    <row r="102" spans="1:29" ht="10.5" customHeight="1">
      <c r="C102" s="345"/>
    </row>
    <row r="103" spans="1:29" ht="12.75">
      <c r="C103" s="345"/>
      <c r="D103" s="621">
        <v>1</v>
      </c>
      <c r="E103" s="816" t="s">
        <v>685</v>
      </c>
      <c r="F103" s="816"/>
      <c r="G103" s="816"/>
      <c r="H103" s="391"/>
    </row>
    <row r="104" spans="1:29" s="394" customFormat="1" ht="11.25">
      <c r="A104" s="392"/>
      <c r="B104" s="301"/>
      <c r="C104" s="393"/>
      <c r="E104" s="640" t="s">
        <v>686</v>
      </c>
      <c r="F104" s="633"/>
      <c r="G104" s="633"/>
      <c r="I104" s="191"/>
      <c r="J104" s="191"/>
      <c r="K104" s="484"/>
      <c r="L104" s="191"/>
      <c r="M104" s="191"/>
      <c r="N104" s="191"/>
      <c r="O104" s="191"/>
      <c r="P104" s="484"/>
      <c r="Q104" s="191"/>
      <c r="R104" s="191"/>
      <c r="S104" s="455"/>
      <c r="T104" s="191"/>
      <c r="U104" s="191"/>
      <c r="V104" s="191"/>
      <c r="W104" s="191"/>
      <c r="X104" s="191"/>
      <c r="Y104" s="47"/>
      <c r="Z104" s="395"/>
      <c r="AA104" s="395"/>
      <c r="AB104" s="395"/>
      <c r="AC104" s="395"/>
    </row>
    <row r="105" spans="1:29" s="394" customFormat="1" ht="10.5" customHeight="1">
      <c r="A105" s="392"/>
      <c r="B105" s="301"/>
      <c r="C105" s="393"/>
      <c r="I105" s="191"/>
      <c r="J105" s="191"/>
      <c r="K105" s="484"/>
      <c r="L105" s="191"/>
      <c r="M105" s="191"/>
      <c r="N105" s="191"/>
      <c r="O105" s="191"/>
      <c r="P105" s="484"/>
      <c r="Q105" s="191"/>
      <c r="R105" s="191"/>
      <c r="S105" s="455"/>
      <c r="T105" s="191"/>
      <c r="U105" s="191"/>
      <c r="V105" s="191"/>
      <c r="W105" s="191"/>
      <c r="X105" s="191"/>
      <c r="Y105" s="47"/>
      <c r="Z105" s="395"/>
      <c r="AA105" s="395"/>
      <c r="AB105" s="395"/>
      <c r="AC105" s="395"/>
    </row>
    <row r="106" spans="1:29" s="394" customFormat="1" ht="10.5" customHeight="1">
      <c r="A106" s="392"/>
      <c r="B106" s="301"/>
      <c r="C106" s="393"/>
      <c r="I106" s="191"/>
      <c r="J106" s="191"/>
      <c r="K106" s="484"/>
      <c r="L106" s="191"/>
      <c r="M106" s="191"/>
      <c r="N106" s="191"/>
      <c r="O106" s="191"/>
      <c r="P106" s="484"/>
      <c r="Q106" s="191"/>
      <c r="R106" s="191"/>
      <c r="S106" s="455"/>
      <c r="T106" s="191"/>
      <c r="U106" s="191"/>
      <c r="V106" s="191"/>
      <c r="W106" s="191"/>
      <c r="X106" s="191"/>
      <c r="Y106" s="47"/>
      <c r="Z106" s="395"/>
      <c r="AA106" s="395"/>
      <c r="AB106" s="395"/>
      <c r="AC106" s="395"/>
    </row>
    <row r="107" spans="1:29" s="394" customFormat="1" ht="10.5" customHeight="1">
      <c r="A107" s="392"/>
      <c r="B107" s="301"/>
      <c r="C107" s="393"/>
      <c r="G107" s="395" t="str">
        <f>IF(G29-G30 &lt;&gt;G63,"WARNING","")</f>
        <v>WARNING</v>
      </c>
      <c r="I107" s="191"/>
      <c r="J107" s="191"/>
      <c r="K107" s="484"/>
      <c r="L107" s="191"/>
      <c r="M107" s="191"/>
      <c r="N107" s="191"/>
      <c r="O107" s="191"/>
      <c r="P107" s="484"/>
      <c r="Q107" s="191"/>
      <c r="R107" s="191"/>
      <c r="S107" s="455"/>
      <c r="T107" s="191"/>
      <c r="U107" s="191"/>
      <c r="V107" s="191"/>
      <c r="W107" s="191"/>
      <c r="X107" s="191"/>
      <c r="Y107" s="47"/>
      <c r="Z107" s="395"/>
      <c r="AA107" s="395"/>
      <c r="AB107" s="395"/>
      <c r="AC107" s="395"/>
    </row>
    <row r="108" spans="1:29" s="394" customFormat="1" ht="10.5" customHeight="1">
      <c r="A108" s="392"/>
      <c r="B108" s="301"/>
      <c r="C108" s="393"/>
      <c r="I108" s="191"/>
      <c r="J108" s="191"/>
      <c r="K108" s="484"/>
      <c r="L108" s="191"/>
      <c r="M108" s="191"/>
      <c r="N108" s="191"/>
      <c r="O108" s="191"/>
      <c r="P108" s="484"/>
      <c r="Q108" s="191"/>
      <c r="R108" s="191"/>
      <c r="S108" s="455"/>
      <c r="T108" s="191"/>
      <c r="U108" s="191"/>
      <c r="V108" s="191"/>
      <c r="W108" s="191"/>
      <c r="X108" s="191"/>
      <c r="Y108" s="47"/>
      <c r="Z108" s="395"/>
      <c r="AA108" s="395"/>
      <c r="AB108" s="395"/>
      <c r="AC108" s="395"/>
    </row>
    <row r="109" spans="1:29" s="394" customFormat="1" ht="10.5" customHeight="1">
      <c r="A109" s="392"/>
      <c r="B109" s="301"/>
      <c r="C109" s="393"/>
      <c r="I109" s="191"/>
      <c r="J109" s="191"/>
      <c r="K109" s="484"/>
      <c r="L109" s="191"/>
      <c r="M109" s="191"/>
      <c r="N109" s="191"/>
      <c r="O109" s="191"/>
      <c r="P109" s="484"/>
      <c r="Q109" s="191"/>
      <c r="R109" s="191"/>
      <c r="S109" s="455"/>
      <c r="T109" s="191"/>
      <c r="U109" s="191"/>
      <c r="V109" s="191"/>
      <c r="W109" s="191"/>
      <c r="X109" s="191"/>
      <c r="Y109" s="47"/>
      <c r="Z109" s="395"/>
      <c r="AA109" s="395"/>
      <c r="AB109" s="395"/>
      <c r="AC109" s="395"/>
    </row>
    <row r="110" spans="1:29" s="394" customFormat="1" ht="10.5" customHeight="1">
      <c r="A110" s="392"/>
      <c r="B110" s="301"/>
      <c r="C110" s="393"/>
      <c r="I110" s="191"/>
      <c r="J110" s="191"/>
      <c r="K110" s="484"/>
      <c r="L110" s="191"/>
      <c r="M110" s="191"/>
      <c r="N110" s="191"/>
      <c r="O110" s="191"/>
      <c r="P110" s="484"/>
      <c r="Q110" s="191"/>
      <c r="R110" s="191"/>
      <c r="S110" s="455"/>
      <c r="T110" s="191"/>
      <c r="U110" s="191"/>
      <c r="V110" s="191"/>
      <c r="W110" s="191"/>
      <c r="X110" s="191"/>
      <c r="Y110" s="47"/>
      <c r="Z110" s="395"/>
      <c r="AA110" s="395"/>
      <c r="AB110" s="395"/>
      <c r="AC110" s="395"/>
    </row>
    <row r="111" spans="1:29" s="394" customFormat="1" ht="10.5" customHeight="1">
      <c r="A111" s="392"/>
      <c r="B111" s="301"/>
      <c r="C111" s="393"/>
      <c r="I111" s="191"/>
      <c r="J111" s="191"/>
      <c r="K111" s="484"/>
      <c r="L111" s="191"/>
      <c r="M111" s="191"/>
      <c r="N111" s="191"/>
      <c r="O111" s="191"/>
      <c r="P111" s="484"/>
      <c r="Q111" s="191"/>
      <c r="R111" s="191"/>
      <c r="S111" s="455"/>
      <c r="T111" s="191"/>
      <c r="U111" s="191"/>
      <c r="V111" s="191"/>
      <c r="W111" s="191"/>
      <c r="X111" s="191"/>
      <c r="Y111" s="47"/>
      <c r="Z111" s="395"/>
      <c r="AA111" s="395"/>
      <c r="AB111" s="395"/>
      <c r="AC111" s="395"/>
    </row>
    <row r="112" spans="1:29" s="394" customFormat="1" ht="10.5" customHeight="1">
      <c r="A112" s="392"/>
      <c r="B112" s="301"/>
      <c r="C112" s="393"/>
      <c r="I112" s="191"/>
      <c r="J112" s="191"/>
      <c r="K112" s="484"/>
      <c r="L112" s="191"/>
      <c r="M112" s="191"/>
      <c r="N112" s="191"/>
      <c r="O112" s="191"/>
      <c r="P112" s="484"/>
      <c r="Q112" s="191"/>
      <c r="R112" s="191"/>
      <c r="S112" s="455"/>
      <c r="T112" s="191"/>
      <c r="U112" s="191"/>
      <c r="V112" s="191"/>
      <c r="W112" s="191"/>
      <c r="X112" s="191"/>
      <c r="Y112" s="47"/>
      <c r="Z112" s="395"/>
      <c r="AA112" s="395"/>
      <c r="AB112" s="395"/>
      <c r="AC112" s="395"/>
    </row>
    <row r="113" spans="1:29" s="394" customFormat="1" ht="10.5" customHeight="1">
      <c r="A113" s="392"/>
      <c r="B113" s="301"/>
      <c r="C113" s="393"/>
      <c r="I113" s="191"/>
      <c r="J113" s="191"/>
      <c r="K113" s="484"/>
      <c r="L113" s="191"/>
      <c r="M113" s="191"/>
      <c r="N113" s="191"/>
      <c r="O113" s="191"/>
      <c r="P113" s="484"/>
      <c r="Q113" s="191"/>
      <c r="R113" s="191"/>
      <c r="S113" s="455"/>
      <c r="T113" s="191"/>
      <c r="U113" s="191"/>
      <c r="V113" s="191"/>
      <c r="W113" s="191"/>
      <c r="X113" s="191"/>
      <c r="Y113" s="47"/>
      <c r="Z113" s="395"/>
      <c r="AA113" s="395"/>
      <c r="AB113" s="395"/>
      <c r="AC113" s="395"/>
    </row>
    <row r="114" spans="1:29" s="394" customFormat="1" ht="10.5" customHeight="1">
      <c r="A114" s="392"/>
      <c r="B114" s="301"/>
      <c r="C114" s="393"/>
      <c r="I114" s="191"/>
      <c r="J114" s="191"/>
      <c r="K114" s="484"/>
      <c r="L114" s="191"/>
      <c r="M114" s="191"/>
      <c r="N114" s="191"/>
      <c r="O114" s="191"/>
      <c r="P114" s="484"/>
      <c r="Q114" s="191"/>
      <c r="R114" s="191"/>
      <c r="S114" s="455"/>
      <c r="T114" s="191"/>
      <c r="U114" s="191"/>
      <c r="V114" s="191"/>
      <c r="W114" s="191"/>
      <c r="X114" s="191"/>
      <c r="Y114" s="47"/>
      <c r="Z114" s="395"/>
      <c r="AA114" s="395"/>
      <c r="AB114" s="395"/>
      <c r="AC114" s="395"/>
    </row>
    <row r="115" spans="1:29" s="394" customFormat="1" ht="10.5" customHeight="1">
      <c r="A115" s="392"/>
      <c r="B115" s="301"/>
      <c r="C115" s="393"/>
      <c r="I115" s="191"/>
      <c r="J115" s="191"/>
      <c r="K115" s="484"/>
      <c r="L115" s="191"/>
      <c r="M115" s="191"/>
      <c r="N115" s="191"/>
      <c r="O115" s="191"/>
      <c r="P115" s="484"/>
      <c r="Q115" s="191"/>
      <c r="R115" s="191"/>
      <c r="S115" s="455"/>
      <c r="T115" s="191"/>
      <c r="U115" s="191"/>
      <c r="V115" s="191"/>
      <c r="W115" s="191"/>
      <c r="X115" s="191"/>
      <c r="Y115" s="47"/>
      <c r="Z115" s="395"/>
      <c r="AA115" s="395"/>
      <c r="AB115" s="395"/>
      <c r="AC115" s="395"/>
    </row>
    <row r="116" spans="1:29" s="394" customFormat="1" ht="10.5" customHeight="1">
      <c r="A116" s="392"/>
      <c r="B116" s="301"/>
      <c r="C116" s="393"/>
      <c r="I116" s="191"/>
      <c r="J116" s="191"/>
      <c r="K116" s="484"/>
      <c r="L116" s="191"/>
      <c r="M116" s="191"/>
      <c r="N116" s="191"/>
      <c r="O116" s="191"/>
      <c r="P116" s="484"/>
      <c r="Q116" s="191"/>
      <c r="R116" s="191"/>
      <c r="S116" s="455"/>
      <c r="T116" s="191"/>
      <c r="U116" s="191"/>
      <c r="V116" s="191"/>
      <c r="W116" s="191"/>
      <c r="X116" s="191"/>
      <c r="Y116" s="47"/>
      <c r="Z116" s="395"/>
      <c r="AA116" s="395"/>
      <c r="AB116" s="395"/>
      <c r="AC116" s="395"/>
    </row>
    <row r="117" spans="1:29" s="394" customFormat="1" ht="10.5" customHeight="1">
      <c r="A117" s="392"/>
      <c r="B117" s="301"/>
      <c r="C117" s="393"/>
      <c r="I117" s="191"/>
      <c r="J117" s="191"/>
      <c r="K117" s="484"/>
      <c r="L117" s="191"/>
      <c r="M117" s="191"/>
      <c r="N117" s="191"/>
      <c r="O117" s="191"/>
      <c r="P117" s="484"/>
      <c r="Q117" s="191"/>
      <c r="R117" s="191"/>
      <c r="S117" s="455"/>
      <c r="T117" s="191"/>
      <c r="U117" s="191"/>
      <c r="V117" s="191"/>
      <c r="W117" s="191"/>
      <c r="X117" s="191"/>
      <c r="Y117" s="47"/>
      <c r="Z117" s="395"/>
      <c r="AA117" s="395"/>
      <c r="AB117" s="395"/>
      <c r="AC117" s="395"/>
    </row>
    <row r="118" spans="1:29" s="394" customFormat="1" ht="10.5" customHeight="1">
      <c r="A118" s="392"/>
      <c r="B118" s="301"/>
      <c r="C118" s="393"/>
      <c r="I118" s="191"/>
      <c r="J118" s="191"/>
      <c r="K118" s="484"/>
      <c r="L118" s="191"/>
      <c r="M118" s="191"/>
      <c r="N118" s="191"/>
      <c r="O118" s="191"/>
      <c r="P118" s="484"/>
      <c r="Q118" s="191"/>
      <c r="R118" s="191"/>
      <c r="S118" s="455"/>
      <c r="T118" s="191"/>
      <c r="U118" s="191"/>
      <c r="V118" s="191"/>
      <c r="W118" s="191"/>
      <c r="X118" s="191"/>
      <c r="Y118" s="47"/>
      <c r="Z118" s="395"/>
      <c r="AA118" s="395"/>
      <c r="AB118" s="395"/>
      <c r="AC118" s="395"/>
    </row>
    <row r="119" spans="1:29" s="394" customFormat="1" ht="10.5" customHeight="1">
      <c r="A119" s="392"/>
      <c r="B119" s="301"/>
      <c r="C119" s="393"/>
      <c r="I119" s="191"/>
      <c r="J119" s="191"/>
      <c r="K119" s="484"/>
      <c r="L119" s="191"/>
      <c r="M119" s="191"/>
      <c r="N119" s="191"/>
      <c r="O119" s="191"/>
      <c r="P119" s="484"/>
      <c r="Q119" s="191"/>
      <c r="R119" s="191"/>
      <c r="S119" s="455"/>
      <c r="T119" s="191"/>
      <c r="U119" s="191"/>
      <c r="V119" s="191"/>
      <c r="W119" s="191"/>
      <c r="X119" s="191"/>
      <c r="Y119" s="47"/>
      <c r="Z119" s="395"/>
      <c r="AA119" s="395"/>
      <c r="AB119" s="395"/>
      <c r="AC119" s="395"/>
    </row>
    <row r="120" spans="1:29" s="394" customFormat="1" ht="10.5" customHeight="1">
      <c r="A120" s="392"/>
      <c r="B120" s="301"/>
      <c r="C120" s="393"/>
      <c r="I120" s="191"/>
      <c r="J120" s="191"/>
      <c r="K120" s="484"/>
      <c r="L120" s="191"/>
      <c r="M120" s="191"/>
      <c r="N120" s="191"/>
      <c r="O120" s="191"/>
      <c r="P120" s="484"/>
      <c r="Q120" s="191"/>
      <c r="R120" s="191"/>
      <c r="S120" s="455"/>
      <c r="T120" s="191"/>
      <c r="U120" s="191"/>
      <c r="V120" s="191"/>
      <c r="W120" s="191"/>
      <c r="X120" s="191"/>
      <c r="Y120" s="47"/>
      <c r="Z120" s="395"/>
      <c r="AA120" s="395"/>
      <c r="AB120" s="395"/>
      <c r="AC120" s="395"/>
    </row>
    <row r="121" spans="1:29" s="394" customFormat="1" ht="10.5" customHeight="1">
      <c r="A121" s="392"/>
      <c r="B121" s="301"/>
      <c r="C121" s="393"/>
      <c r="I121" s="191"/>
      <c r="J121" s="191"/>
      <c r="K121" s="484"/>
      <c r="L121" s="191"/>
      <c r="M121" s="191"/>
      <c r="N121" s="191"/>
      <c r="O121" s="191"/>
      <c r="P121" s="484"/>
      <c r="Q121" s="191"/>
      <c r="R121" s="191"/>
      <c r="S121" s="455"/>
      <c r="T121" s="191"/>
      <c r="U121" s="191"/>
      <c r="V121" s="191"/>
      <c r="W121" s="191"/>
      <c r="X121" s="191"/>
      <c r="Y121" s="47"/>
      <c r="Z121" s="395"/>
      <c r="AA121" s="395"/>
      <c r="AB121" s="395"/>
      <c r="AC121" s="395"/>
    </row>
    <row r="122" spans="1:29" s="394" customFormat="1" ht="10.5" customHeight="1">
      <c r="A122" s="392"/>
      <c r="B122" s="301"/>
      <c r="C122" s="393"/>
      <c r="I122" s="191"/>
      <c r="J122" s="191"/>
      <c r="K122" s="484"/>
      <c r="L122" s="191"/>
      <c r="M122" s="191"/>
      <c r="N122" s="191"/>
      <c r="O122" s="191"/>
      <c r="P122" s="484"/>
      <c r="Q122" s="191"/>
      <c r="R122" s="191"/>
      <c r="S122" s="455"/>
      <c r="T122" s="191"/>
      <c r="U122" s="191"/>
      <c r="V122" s="191"/>
      <c r="W122" s="191"/>
      <c r="X122" s="191"/>
      <c r="Y122" s="47"/>
      <c r="Z122" s="395"/>
      <c r="AA122" s="395"/>
      <c r="AB122" s="395"/>
      <c r="AC122" s="395"/>
    </row>
    <row r="123" spans="1:29" s="394" customFormat="1" ht="10.5" customHeight="1">
      <c r="A123" s="392"/>
      <c r="B123" s="301"/>
      <c r="C123" s="393"/>
      <c r="I123" s="191"/>
      <c r="J123" s="191"/>
      <c r="K123" s="484"/>
      <c r="L123" s="191"/>
      <c r="M123" s="191"/>
      <c r="N123" s="191"/>
      <c r="O123" s="191"/>
      <c r="P123" s="484"/>
      <c r="Q123" s="191"/>
      <c r="R123" s="191"/>
      <c r="S123" s="455"/>
      <c r="T123" s="191"/>
      <c r="U123" s="191"/>
      <c r="V123" s="191"/>
      <c r="W123" s="191"/>
      <c r="X123" s="191"/>
      <c r="Y123" s="47"/>
      <c r="Z123" s="395"/>
      <c r="AA123" s="395"/>
      <c r="AB123" s="395"/>
      <c r="AC123" s="395"/>
    </row>
    <row r="124" spans="1:29" s="394" customFormat="1" ht="10.5" customHeight="1">
      <c r="A124" s="392"/>
      <c r="B124" s="301"/>
      <c r="C124" s="393"/>
      <c r="I124" s="191"/>
      <c r="J124" s="191"/>
      <c r="K124" s="484"/>
      <c r="L124" s="191"/>
      <c r="M124" s="191"/>
      <c r="N124" s="191"/>
      <c r="O124" s="191"/>
      <c r="P124" s="484"/>
      <c r="Q124" s="191"/>
      <c r="R124" s="191"/>
      <c r="S124" s="455"/>
      <c r="T124" s="191"/>
      <c r="U124" s="191"/>
      <c r="V124" s="191"/>
      <c r="W124" s="191"/>
      <c r="X124" s="191"/>
      <c r="Y124" s="47"/>
      <c r="Z124" s="395"/>
      <c r="AA124" s="395"/>
      <c r="AB124" s="395"/>
      <c r="AC124" s="395"/>
    </row>
    <row r="125" spans="1:29" s="394" customFormat="1" ht="10.5" customHeight="1">
      <c r="A125" s="392"/>
      <c r="B125" s="301"/>
      <c r="C125" s="393"/>
      <c r="I125" s="191"/>
      <c r="J125" s="191"/>
      <c r="K125" s="484"/>
      <c r="L125" s="191"/>
      <c r="M125" s="191"/>
      <c r="N125" s="191"/>
      <c r="O125" s="191"/>
      <c r="P125" s="484"/>
      <c r="Q125" s="191"/>
      <c r="R125" s="191"/>
      <c r="S125" s="455"/>
      <c r="T125" s="191"/>
      <c r="U125" s="191"/>
      <c r="V125" s="191"/>
      <c r="W125" s="191"/>
      <c r="X125" s="191"/>
      <c r="Y125" s="47"/>
      <c r="Z125" s="395"/>
      <c r="AA125" s="395"/>
      <c r="AB125" s="395"/>
      <c r="AC125" s="395"/>
    </row>
    <row r="126" spans="1:29" s="394" customFormat="1" ht="10.5" customHeight="1">
      <c r="A126" s="392"/>
      <c r="B126" s="301"/>
      <c r="C126" s="393"/>
      <c r="I126" s="191"/>
      <c r="J126" s="191"/>
      <c r="K126" s="484"/>
      <c r="L126" s="191"/>
      <c r="M126" s="191"/>
      <c r="N126" s="191"/>
      <c r="O126" s="191"/>
      <c r="P126" s="484"/>
      <c r="Q126" s="191"/>
      <c r="R126" s="191"/>
      <c r="S126" s="455"/>
      <c r="T126" s="191"/>
      <c r="U126" s="191"/>
      <c r="V126" s="191"/>
      <c r="W126" s="191"/>
      <c r="X126" s="191"/>
      <c r="Y126" s="47"/>
      <c r="Z126" s="395"/>
      <c r="AA126" s="395"/>
      <c r="AB126" s="395"/>
      <c r="AC126" s="395"/>
    </row>
    <row r="127" spans="1:29" s="394" customFormat="1" ht="10.5" customHeight="1">
      <c r="A127" s="392"/>
      <c r="B127" s="301"/>
      <c r="C127" s="393"/>
      <c r="I127" s="191"/>
      <c r="J127" s="191"/>
      <c r="K127" s="484"/>
      <c r="L127" s="191"/>
      <c r="M127" s="191"/>
      <c r="N127" s="191"/>
      <c r="O127" s="191"/>
      <c r="P127" s="484"/>
      <c r="Q127" s="191"/>
      <c r="R127" s="191"/>
      <c r="S127" s="455"/>
      <c r="T127" s="191"/>
      <c r="U127" s="191"/>
      <c r="V127" s="191"/>
      <c r="W127" s="191"/>
      <c r="X127" s="191"/>
      <c r="Y127" s="47"/>
      <c r="Z127" s="395"/>
      <c r="AA127" s="395"/>
      <c r="AB127" s="395"/>
      <c r="AC127" s="395"/>
    </row>
    <row r="128" spans="1:29" s="394" customFormat="1" ht="10.5" customHeight="1">
      <c r="A128" s="392"/>
      <c r="B128" s="301"/>
      <c r="C128" s="393"/>
      <c r="I128" s="191"/>
      <c r="J128" s="191"/>
      <c r="K128" s="484"/>
      <c r="L128" s="191"/>
      <c r="M128" s="191"/>
      <c r="N128" s="191"/>
      <c r="O128" s="191"/>
      <c r="P128" s="484"/>
      <c r="Q128" s="191"/>
      <c r="R128" s="191"/>
      <c r="S128" s="455"/>
      <c r="T128" s="191"/>
      <c r="U128" s="191"/>
      <c r="V128" s="191"/>
      <c r="W128" s="191"/>
      <c r="X128" s="191"/>
      <c r="Y128" s="47"/>
      <c r="Z128" s="395"/>
      <c r="AA128" s="395"/>
      <c r="AB128" s="395"/>
      <c r="AC128" s="395"/>
    </row>
    <row r="129" spans="1:29" s="394" customFormat="1" ht="10.5" customHeight="1">
      <c r="A129" s="392"/>
      <c r="B129" s="301"/>
      <c r="C129" s="393"/>
      <c r="I129" s="191"/>
      <c r="J129" s="191"/>
      <c r="K129" s="484"/>
      <c r="L129" s="191"/>
      <c r="M129" s="191"/>
      <c r="N129" s="191"/>
      <c r="O129" s="191"/>
      <c r="P129" s="484"/>
      <c r="Q129" s="191"/>
      <c r="R129" s="191"/>
      <c r="S129" s="455"/>
      <c r="T129" s="191"/>
      <c r="U129" s="191"/>
      <c r="V129" s="191"/>
      <c r="W129" s="191"/>
      <c r="X129" s="191"/>
      <c r="Y129" s="47"/>
      <c r="Z129" s="395"/>
      <c r="AA129" s="395"/>
      <c r="AB129" s="395"/>
      <c r="AC129" s="395"/>
    </row>
    <row r="130" spans="1:29" s="394" customFormat="1" ht="10.5" customHeight="1">
      <c r="A130" s="392"/>
      <c r="B130" s="301"/>
      <c r="C130" s="393"/>
      <c r="I130" s="191"/>
      <c r="J130" s="191"/>
      <c r="K130" s="484"/>
      <c r="L130" s="191"/>
      <c r="M130" s="191"/>
      <c r="N130" s="191"/>
      <c r="O130" s="191"/>
      <c r="P130" s="484"/>
      <c r="Q130" s="191"/>
      <c r="R130" s="191"/>
      <c r="S130" s="455"/>
      <c r="T130" s="191"/>
      <c r="U130" s="191"/>
      <c r="V130" s="191"/>
      <c r="W130" s="191"/>
      <c r="X130" s="191"/>
      <c r="Y130" s="47"/>
      <c r="Z130" s="395"/>
      <c r="AA130" s="395"/>
      <c r="AB130" s="395"/>
      <c r="AC130" s="395"/>
    </row>
    <row r="131" spans="1:29" s="394" customFormat="1" ht="10.5" customHeight="1">
      <c r="A131" s="392"/>
      <c r="B131" s="301"/>
      <c r="C131" s="393"/>
      <c r="I131" s="191"/>
      <c r="J131" s="191"/>
      <c r="K131" s="484"/>
      <c r="L131" s="191"/>
      <c r="M131" s="191"/>
      <c r="N131" s="191"/>
      <c r="O131" s="191"/>
      <c r="P131" s="484"/>
      <c r="Q131" s="191"/>
      <c r="R131" s="191"/>
      <c r="S131" s="455"/>
      <c r="T131" s="191"/>
      <c r="U131" s="191"/>
      <c r="V131" s="191"/>
      <c r="W131" s="191"/>
      <c r="X131" s="191"/>
      <c r="Y131" s="47"/>
      <c r="Z131" s="395"/>
      <c r="AA131" s="395"/>
      <c r="AB131" s="395"/>
      <c r="AC131" s="395"/>
    </row>
    <row r="132" spans="1:29" s="394" customFormat="1" ht="10.5" customHeight="1">
      <c r="A132" s="392"/>
      <c r="B132" s="301"/>
      <c r="C132" s="393"/>
      <c r="I132" s="191"/>
      <c r="J132" s="191"/>
      <c r="K132" s="484"/>
      <c r="L132" s="191"/>
      <c r="M132" s="191"/>
      <c r="N132" s="191"/>
      <c r="O132" s="191"/>
      <c r="P132" s="484"/>
      <c r="Q132" s="191"/>
      <c r="R132" s="191"/>
      <c r="S132" s="455"/>
      <c r="T132" s="191"/>
      <c r="U132" s="191"/>
      <c r="V132" s="191"/>
      <c r="W132" s="191"/>
      <c r="X132" s="191"/>
      <c r="Y132" s="47"/>
      <c r="Z132" s="395"/>
      <c r="AA132" s="395"/>
      <c r="AB132" s="395"/>
      <c r="AC132" s="395"/>
    </row>
    <row r="133" spans="1:29" s="394" customFormat="1" ht="10.5" customHeight="1">
      <c r="A133" s="392"/>
      <c r="B133" s="301"/>
      <c r="C133" s="393"/>
      <c r="I133" s="191"/>
      <c r="J133" s="191"/>
      <c r="K133" s="484"/>
      <c r="L133" s="191"/>
      <c r="M133" s="191"/>
      <c r="N133" s="191"/>
      <c r="O133" s="191"/>
      <c r="P133" s="484"/>
      <c r="Q133" s="191"/>
      <c r="R133" s="191"/>
      <c r="S133" s="455"/>
      <c r="T133" s="191"/>
      <c r="U133" s="191"/>
      <c r="V133" s="191"/>
      <c r="W133" s="191"/>
      <c r="X133" s="191"/>
      <c r="Y133" s="47"/>
      <c r="Z133" s="395"/>
      <c r="AA133" s="395"/>
      <c r="AB133" s="395"/>
      <c r="AC133" s="395"/>
    </row>
    <row r="134" spans="1:29" s="394" customFormat="1" ht="10.5" customHeight="1">
      <c r="A134" s="392"/>
      <c r="B134" s="301"/>
      <c r="C134" s="393"/>
      <c r="I134" s="191"/>
      <c r="J134" s="191"/>
      <c r="K134" s="484"/>
      <c r="L134" s="191"/>
      <c r="M134" s="191"/>
      <c r="N134" s="191"/>
      <c r="O134" s="191"/>
      <c r="P134" s="484"/>
      <c r="Q134" s="191"/>
      <c r="R134" s="191"/>
      <c r="S134" s="455"/>
      <c r="T134" s="191"/>
      <c r="U134" s="191"/>
      <c r="V134" s="191"/>
      <c r="W134" s="191"/>
      <c r="X134" s="191"/>
      <c r="Y134" s="47"/>
      <c r="Z134" s="395"/>
      <c r="AA134" s="395"/>
      <c r="AB134" s="395"/>
      <c r="AC134" s="395"/>
    </row>
    <row r="135" spans="1:29" s="394" customFormat="1" ht="10.5" customHeight="1">
      <c r="A135" s="392"/>
      <c r="B135" s="301"/>
      <c r="C135" s="393"/>
      <c r="I135" s="191"/>
      <c r="J135" s="191"/>
      <c r="K135" s="484"/>
      <c r="L135" s="191"/>
      <c r="M135" s="191"/>
      <c r="N135" s="191"/>
      <c r="O135" s="191"/>
      <c r="P135" s="484"/>
      <c r="Q135" s="191"/>
      <c r="R135" s="191"/>
      <c r="S135" s="455"/>
      <c r="T135" s="191"/>
      <c r="U135" s="191"/>
      <c r="V135" s="191"/>
      <c r="W135" s="191"/>
      <c r="X135" s="191"/>
      <c r="Y135" s="47"/>
      <c r="Z135" s="395"/>
      <c r="AA135" s="395"/>
      <c r="AB135" s="395"/>
      <c r="AC135" s="395"/>
    </row>
    <row r="136" spans="1:29" s="394" customFormat="1" ht="10.5" customHeight="1">
      <c r="A136" s="392"/>
      <c r="B136" s="301"/>
      <c r="C136" s="393"/>
      <c r="I136" s="191"/>
      <c r="J136" s="191"/>
      <c r="K136" s="484"/>
      <c r="L136" s="191"/>
      <c r="M136" s="191"/>
      <c r="N136" s="191"/>
      <c r="O136" s="191"/>
      <c r="P136" s="484"/>
      <c r="Q136" s="191"/>
      <c r="R136" s="191"/>
      <c r="S136" s="455"/>
      <c r="T136" s="191"/>
      <c r="U136" s="191"/>
      <c r="V136" s="191"/>
      <c r="W136" s="191"/>
      <c r="X136" s="191"/>
      <c r="Y136" s="47"/>
      <c r="Z136" s="395"/>
      <c r="AA136" s="395"/>
      <c r="AB136" s="395"/>
      <c r="AC136" s="395"/>
    </row>
    <row r="137" spans="1:29" s="394" customFormat="1" ht="10.5" customHeight="1">
      <c r="A137" s="392"/>
      <c r="B137" s="301"/>
      <c r="C137" s="393"/>
      <c r="I137" s="191"/>
      <c r="J137" s="191"/>
      <c r="K137" s="484"/>
      <c r="L137" s="191"/>
      <c r="M137" s="191"/>
      <c r="N137" s="191"/>
      <c r="O137" s="191"/>
      <c r="P137" s="484"/>
      <c r="Q137" s="191"/>
      <c r="R137" s="191"/>
      <c r="S137" s="455"/>
      <c r="T137" s="191"/>
      <c r="U137" s="191"/>
      <c r="V137" s="191"/>
      <c r="W137" s="191"/>
      <c r="X137" s="191"/>
      <c r="Y137" s="47"/>
      <c r="Z137" s="395"/>
      <c r="AA137" s="395"/>
      <c r="AB137" s="395"/>
      <c r="AC137" s="395"/>
    </row>
    <row r="138" spans="1:29" s="394" customFormat="1" ht="10.5" customHeight="1">
      <c r="A138" s="392"/>
      <c r="B138" s="301"/>
      <c r="C138" s="393"/>
      <c r="I138" s="191"/>
      <c r="J138" s="191"/>
      <c r="K138" s="484"/>
      <c r="L138" s="191"/>
      <c r="M138" s="191"/>
      <c r="N138" s="191"/>
      <c r="O138" s="191"/>
      <c r="P138" s="484"/>
      <c r="Q138" s="191"/>
      <c r="R138" s="191"/>
      <c r="S138" s="455"/>
      <c r="T138" s="191"/>
      <c r="U138" s="191"/>
      <c r="V138" s="191"/>
      <c r="W138" s="191"/>
      <c r="X138" s="191"/>
      <c r="Y138" s="47"/>
      <c r="Z138" s="395"/>
      <c r="AA138" s="395"/>
      <c r="AB138" s="395"/>
      <c r="AC138" s="395"/>
    </row>
    <row r="139" spans="1:29" s="394" customFormat="1" ht="10.5" customHeight="1">
      <c r="A139" s="392"/>
      <c r="B139" s="301"/>
      <c r="C139" s="393"/>
      <c r="I139" s="191"/>
      <c r="J139" s="191"/>
      <c r="K139" s="484"/>
      <c r="L139" s="191"/>
      <c r="M139" s="191"/>
      <c r="N139" s="191"/>
      <c r="O139" s="191"/>
      <c r="P139" s="484"/>
      <c r="Q139" s="191"/>
      <c r="R139" s="191"/>
      <c r="S139" s="455"/>
      <c r="T139" s="191"/>
      <c r="U139" s="191"/>
      <c r="V139" s="191"/>
      <c r="W139" s="191"/>
      <c r="X139" s="191"/>
      <c r="Y139" s="47"/>
      <c r="Z139" s="395"/>
      <c r="AA139" s="395"/>
      <c r="AB139" s="395"/>
      <c r="AC139" s="395"/>
    </row>
    <row r="140" spans="1:29" s="394" customFormat="1" ht="10.5" customHeight="1">
      <c r="A140" s="392"/>
      <c r="B140" s="301"/>
      <c r="C140" s="393"/>
      <c r="I140" s="191"/>
      <c r="J140" s="191"/>
      <c r="K140" s="484"/>
      <c r="L140" s="191"/>
      <c r="M140" s="191"/>
      <c r="N140" s="191"/>
      <c r="O140" s="191"/>
      <c r="P140" s="484"/>
      <c r="Q140" s="191"/>
      <c r="R140" s="191"/>
      <c r="S140" s="455"/>
      <c r="T140" s="191"/>
      <c r="U140" s="191"/>
      <c r="V140" s="191"/>
      <c r="W140" s="191"/>
      <c r="X140" s="191"/>
      <c r="Y140" s="47"/>
      <c r="Z140" s="395"/>
      <c r="AA140" s="395"/>
      <c r="AB140" s="395"/>
      <c r="AC140" s="395"/>
    </row>
    <row r="141" spans="1:29" s="394" customFormat="1" ht="10.5" customHeight="1">
      <c r="A141" s="392"/>
      <c r="B141" s="301"/>
      <c r="C141" s="393"/>
      <c r="I141" s="191"/>
      <c r="J141" s="191"/>
      <c r="K141" s="484"/>
      <c r="L141" s="191"/>
      <c r="M141" s="191"/>
      <c r="N141" s="191"/>
      <c r="O141" s="191"/>
      <c r="P141" s="484"/>
      <c r="Q141" s="191"/>
      <c r="R141" s="191"/>
      <c r="S141" s="455"/>
      <c r="T141" s="191"/>
      <c r="U141" s="191"/>
      <c r="V141" s="191"/>
      <c r="W141" s="191"/>
      <c r="X141" s="191"/>
      <c r="Y141" s="47"/>
      <c r="Z141" s="395"/>
      <c r="AA141" s="395"/>
      <c r="AB141" s="395"/>
      <c r="AC141" s="395"/>
    </row>
    <row r="142" spans="1:29" s="394" customFormat="1" ht="10.5" customHeight="1">
      <c r="A142" s="392"/>
      <c r="B142" s="301"/>
      <c r="C142" s="393"/>
      <c r="I142" s="191"/>
      <c r="J142" s="191"/>
      <c r="K142" s="484"/>
      <c r="L142" s="191"/>
      <c r="M142" s="191"/>
      <c r="N142" s="191"/>
      <c r="O142" s="191"/>
      <c r="P142" s="484"/>
      <c r="Q142" s="191"/>
      <c r="R142" s="191"/>
      <c r="S142" s="455"/>
      <c r="T142" s="191"/>
      <c r="U142" s="191"/>
      <c r="V142" s="191"/>
      <c r="W142" s="191"/>
      <c r="X142" s="191"/>
      <c r="Y142" s="47"/>
      <c r="Z142" s="395"/>
      <c r="AA142" s="395"/>
      <c r="AB142" s="395"/>
      <c r="AC142" s="395"/>
    </row>
    <row r="143" spans="1:29" s="394" customFormat="1" ht="10.5" customHeight="1">
      <c r="A143" s="392"/>
      <c r="B143" s="301"/>
      <c r="C143" s="393"/>
      <c r="I143" s="191"/>
      <c r="J143" s="191"/>
      <c r="K143" s="484"/>
      <c r="L143" s="191"/>
      <c r="M143" s="191"/>
      <c r="N143" s="191"/>
      <c r="O143" s="191"/>
      <c r="P143" s="484"/>
      <c r="Q143" s="191"/>
      <c r="R143" s="191"/>
      <c r="S143" s="455"/>
      <c r="T143" s="191"/>
      <c r="U143" s="191"/>
      <c r="V143" s="191"/>
      <c r="W143" s="191"/>
      <c r="X143" s="191"/>
      <c r="Y143" s="47"/>
      <c r="Z143" s="395"/>
      <c r="AA143" s="395"/>
      <c r="AB143" s="395"/>
      <c r="AC143" s="395"/>
    </row>
    <row r="144" spans="1:29" s="394" customFormat="1" ht="10.5" customHeight="1">
      <c r="A144" s="392"/>
      <c r="B144" s="301"/>
      <c r="C144" s="393"/>
      <c r="I144" s="191"/>
      <c r="J144" s="191"/>
      <c r="K144" s="484"/>
      <c r="L144" s="191"/>
      <c r="M144" s="191"/>
      <c r="N144" s="191"/>
      <c r="O144" s="191"/>
      <c r="P144" s="484"/>
      <c r="Q144" s="191"/>
      <c r="R144" s="191"/>
      <c r="S144" s="455"/>
      <c r="T144" s="191"/>
      <c r="U144" s="191"/>
      <c r="V144" s="191"/>
      <c r="W144" s="191"/>
      <c r="X144" s="191"/>
      <c r="Y144" s="47"/>
      <c r="Z144" s="395"/>
      <c r="AA144" s="395"/>
      <c r="AB144" s="395"/>
      <c r="AC144" s="395"/>
    </row>
    <row r="145" spans="1:29" s="394" customFormat="1" ht="10.5" customHeight="1">
      <c r="A145" s="392"/>
      <c r="B145" s="301"/>
      <c r="C145" s="393"/>
      <c r="I145" s="191"/>
      <c r="J145" s="191"/>
      <c r="K145" s="484"/>
      <c r="L145" s="191"/>
      <c r="M145" s="191"/>
      <c r="N145" s="191"/>
      <c r="O145" s="191"/>
      <c r="P145" s="484"/>
      <c r="Q145" s="191"/>
      <c r="R145" s="191"/>
      <c r="S145" s="455"/>
      <c r="T145" s="191"/>
      <c r="U145" s="191"/>
      <c r="V145" s="191"/>
      <c r="W145" s="191"/>
      <c r="X145" s="191"/>
      <c r="Y145" s="47"/>
      <c r="Z145" s="395"/>
      <c r="AA145" s="395"/>
      <c r="AB145" s="395"/>
      <c r="AC145" s="395"/>
    </row>
    <row r="146" spans="1:29" s="394" customFormat="1" ht="10.5" customHeight="1">
      <c r="A146" s="392"/>
      <c r="B146" s="301"/>
      <c r="C146" s="393"/>
      <c r="I146" s="191"/>
      <c r="J146" s="191"/>
      <c r="K146" s="484"/>
      <c r="L146" s="191"/>
      <c r="M146" s="191"/>
      <c r="N146" s="191"/>
      <c r="O146" s="191"/>
      <c r="P146" s="484"/>
      <c r="Q146" s="191"/>
      <c r="R146" s="191"/>
      <c r="S146" s="455"/>
      <c r="T146" s="191"/>
      <c r="U146" s="191"/>
      <c r="V146" s="191"/>
      <c r="W146" s="191"/>
      <c r="X146" s="191"/>
      <c r="Y146" s="47"/>
      <c r="Z146" s="395"/>
      <c r="AA146" s="395"/>
      <c r="AB146" s="395"/>
      <c r="AC146" s="395"/>
    </row>
    <row r="147" spans="1:29" s="394" customFormat="1" ht="10.5" customHeight="1">
      <c r="A147" s="392"/>
      <c r="B147" s="301"/>
      <c r="C147" s="393"/>
      <c r="I147" s="191"/>
      <c r="J147" s="191"/>
      <c r="K147" s="484"/>
      <c r="L147" s="191"/>
      <c r="M147" s="191"/>
      <c r="N147" s="191"/>
      <c r="O147" s="191"/>
      <c r="P147" s="484"/>
      <c r="Q147" s="191"/>
      <c r="R147" s="191"/>
      <c r="S147" s="455"/>
      <c r="T147" s="191"/>
      <c r="U147" s="191"/>
      <c r="V147" s="191"/>
      <c r="W147" s="191"/>
      <c r="X147" s="191"/>
      <c r="Y147" s="47"/>
      <c r="Z147" s="395"/>
      <c r="AA147" s="395"/>
      <c r="AB147" s="395"/>
      <c r="AC147" s="395"/>
    </row>
    <row r="148" spans="1:29" s="394" customFormat="1" ht="10.5" customHeight="1">
      <c r="A148" s="392"/>
      <c r="B148" s="301"/>
      <c r="C148" s="393"/>
      <c r="I148" s="191"/>
      <c r="J148" s="191"/>
      <c r="K148" s="484"/>
      <c r="L148" s="191"/>
      <c r="M148" s="191"/>
      <c r="N148" s="191"/>
      <c r="O148" s="191"/>
      <c r="P148" s="484"/>
      <c r="Q148" s="191"/>
      <c r="R148" s="191"/>
      <c r="S148" s="455"/>
      <c r="T148" s="191"/>
      <c r="U148" s="191"/>
      <c r="V148" s="191"/>
      <c r="W148" s="191"/>
      <c r="X148" s="191"/>
      <c r="Y148" s="47"/>
      <c r="Z148" s="395"/>
      <c r="AA148" s="395"/>
      <c r="AB148" s="395"/>
      <c r="AC148" s="395"/>
    </row>
    <row r="149" spans="1:29" s="394" customFormat="1" ht="10.5" customHeight="1">
      <c r="A149" s="392"/>
      <c r="B149" s="301"/>
      <c r="C149" s="393"/>
      <c r="I149" s="191"/>
      <c r="J149" s="191"/>
      <c r="K149" s="484"/>
      <c r="L149" s="191"/>
      <c r="M149" s="191"/>
      <c r="N149" s="191"/>
      <c r="O149" s="191"/>
      <c r="P149" s="484"/>
      <c r="Q149" s="191"/>
      <c r="R149" s="191"/>
      <c r="S149" s="455"/>
      <c r="T149" s="191"/>
      <c r="U149" s="191"/>
      <c r="V149" s="191"/>
      <c r="W149" s="191"/>
      <c r="X149" s="191"/>
      <c r="Y149" s="47"/>
      <c r="Z149" s="395"/>
      <c r="AA149" s="395"/>
      <c r="AB149" s="395"/>
      <c r="AC149" s="395"/>
    </row>
    <row r="150" spans="1:29" s="394" customFormat="1" ht="10.5" customHeight="1">
      <c r="A150" s="392"/>
      <c r="B150" s="301"/>
      <c r="C150" s="393"/>
      <c r="I150" s="191"/>
      <c r="J150" s="191"/>
      <c r="K150" s="484"/>
      <c r="L150" s="191"/>
      <c r="M150" s="191"/>
      <c r="N150" s="191"/>
      <c r="O150" s="191"/>
      <c r="P150" s="484"/>
      <c r="Q150" s="191"/>
      <c r="R150" s="191"/>
      <c r="S150" s="455"/>
      <c r="T150" s="191"/>
      <c r="U150" s="191"/>
      <c r="V150" s="191"/>
      <c r="W150" s="191"/>
      <c r="X150" s="191"/>
      <c r="Y150" s="47"/>
      <c r="Z150" s="395"/>
      <c r="AA150" s="395"/>
      <c r="AB150" s="395"/>
      <c r="AC150" s="395"/>
    </row>
    <row r="151" spans="1:29" s="394" customFormat="1" ht="10.5" customHeight="1">
      <c r="A151" s="392"/>
      <c r="B151" s="301"/>
      <c r="C151" s="393"/>
      <c r="I151" s="191"/>
      <c r="J151" s="191"/>
      <c r="K151" s="484"/>
      <c r="L151" s="191"/>
      <c r="M151" s="191"/>
      <c r="N151" s="191"/>
      <c r="O151" s="191"/>
      <c r="P151" s="484"/>
      <c r="Q151" s="191"/>
      <c r="R151" s="191"/>
      <c r="S151" s="455"/>
      <c r="T151" s="191"/>
      <c r="U151" s="191"/>
      <c r="V151" s="191"/>
      <c r="W151" s="191"/>
      <c r="X151" s="191"/>
      <c r="Y151" s="47"/>
      <c r="Z151" s="395"/>
      <c r="AA151" s="395"/>
      <c r="AB151" s="395"/>
      <c r="AC151" s="395"/>
    </row>
    <row r="152" spans="1:29" s="394" customFormat="1" ht="10.5" customHeight="1">
      <c r="A152" s="392"/>
      <c r="B152" s="301"/>
      <c r="C152" s="393"/>
      <c r="I152" s="191"/>
      <c r="J152" s="191"/>
      <c r="K152" s="484"/>
      <c r="L152" s="191"/>
      <c r="M152" s="191"/>
      <c r="N152" s="191"/>
      <c r="O152" s="191"/>
      <c r="P152" s="484"/>
      <c r="Q152" s="191"/>
      <c r="R152" s="191"/>
      <c r="S152" s="455"/>
      <c r="T152" s="191"/>
      <c r="U152" s="191"/>
      <c r="V152" s="191"/>
      <c r="W152" s="191"/>
      <c r="X152" s="191"/>
      <c r="Y152" s="47"/>
      <c r="Z152" s="395"/>
      <c r="AA152" s="395"/>
      <c r="AB152" s="395"/>
      <c r="AC152" s="395"/>
    </row>
    <row r="153" spans="1:29" s="394" customFormat="1" ht="10.5" customHeight="1">
      <c r="A153" s="392"/>
      <c r="B153" s="301"/>
      <c r="C153" s="393"/>
      <c r="I153" s="191"/>
      <c r="J153" s="191"/>
      <c r="K153" s="484"/>
      <c r="L153" s="191"/>
      <c r="M153" s="191"/>
      <c r="N153" s="191"/>
      <c r="O153" s="191"/>
      <c r="P153" s="484"/>
      <c r="Q153" s="191"/>
      <c r="R153" s="191"/>
      <c r="S153" s="455"/>
      <c r="T153" s="191"/>
      <c r="U153" s="191"/>
      <c r="V153" s="191"/>
      <c r="W153" s="191"/>
      <c r="X153" s="191"/>
      <c r="Y153" s="47"/>
      <c r="Z153" s="395"/>
      <c r="AA153" s="395"/>
      <c r="AB153" s="395"/>
      <c r="AC153" s="395"/>
    </row>
    <row r="154" spans="1:29" s="394" customFormat="1" ht="10.5" customHeight="1">
      <c r="A154" s="392"/>
      <c r="B154" s="301"/>
      <c r="C154" s="393"/>
      <c r="I154" s="191"/>
      <c r="J154" s="191"/>
      <c r="K154" s="484"/>
      <c r="L154" s="191"/>
      <c r="M154" s="191"/>
      <c r="N154" s="191"/>
      <c r="O154" s="191"/>
      <c r="P154" s="484"/>
      <c r="Q154" s="191"/>
      <c r="R154" s="191"/>
      <c r="S154" s="455"/>
      <c r="T154" s="191"/>
      <c r="U154" s="191"/>
      <c r="V154" s="191"/>
      <c r="W154" s="191"/>
      <c r="X154" s="191"/>
      <c r="Y154" s="47"/>
      <c r="Z154" s="395"/>
      <c r="AA154" s="395"/>
      <c r="AB154" s="395"/>
      <c r="AC154" s="395"/>
    </row>
    <row r="155" spans="1:29" s="394" customFormat="1" ht="10.5" customHeight="1">
      <c r="A155" s="392"/>
      <c r="B155" s="301"/>
      <c r="C155" s="393"/>
      <c r="I155" s="191"/>
      <c r="J155" s="191"/>
      <c r="K155" s="484"/>
      <c r="L155" s="191"/>
      <c r="M155" s="191"/>
      <c r="N155" s="191"/>
      <c r="O155" s="191"/>
      <c r="P155" s="484"/>
      <c r="Q155" s="191"/>
      <c r="R155" s="191"/>
      <c r="S155" s="455"/>
      <c r="T155" s="191"/>
      <c r="U155" s="191"/>
      <c r="V155" s="191"/>
      <c r="W155" s="191"/>
      <c r="X155" s="191"/>
      <c r="Y155" s="47"/>
      <c r="Z155" s="395"/>
      <c r="AA155" s="395"/>
      <c r="AB155" s="395"/>
      <c r="AC155" s="395"/>
    </row>
    <row r="156" spans="1:29" s="394" customFormat="1" ht="10.5" customHeight="1">
      <c r="A156" s="392"/>
      <c r="B156" s="301"/>
      <c r="C156" s="393"/>
      <c r="I156" s="191"/>
      <c r="J156" s="191"/>
      <c r="K156" s="484"/>
      <c r="L156" s="191"/>
      <c r="M156" s="191"/>
      <c r="N156" s="191"/>
      <c r="O156" s="191"/>
      <c r="P156" s="484"/>
      <c r="Q156" s="191"/>
      <c r="R156" s="191"/>
      <c r="S156" s="455"/>
      <c r="T156" s="191"/>
      <c r="U156" s="191"/>
      <c r="V156" s="191"/>
      <c r="W156" s="191"/>
      <c r="X156" s="191"/>
      <c r="Y156" s="47"/>
      <c r="Z156" s="395"/>
      <c r="AA156" s="395"/>
      <c r="AB156" s="395"/>
      <c r="AC156" s="395"/>
    </row>
    <row r="157" spans="1:29" s="394" customFormat="1" ht="10.5" customHeight="1">
      <c r="A157" s="392"/>
      <c r="B157" s="301"/>
      <c r="C157" s="393"/>
      <c r="I157" s="191"/>
      <c r="J157" s="191"/>
      <c r="K157" s="484"/>
      <c r="L157" s="191"/>
      <c r="M157" s="191"/>
      <c r="N157" s="191"/>
      <c r="O157" s="191"/>
      <c r="P157" s="484"/>
      <c r="Q157" s="191"/>
      <c r="R157" s="191"/>
      <c r="S157" s="455"/>
      <c r="T157" s="191"/>
      <c r="U157" s="191"/>
      <c r="V157" s="191"/>
      <c r="W157" s="191"/>
      <c r="X157" s="191"/>
      <c r="Y157" s="47"/>
      <c r="Z157" s="395"/>
      <c r="AA157" s="395"/>
      <c r="AB157" s="395"/>
      <c r="AC157" s="395"/>
    </row>
    <row r="158" spans="1:29" s="394" customFormat="1" ht="10.5" customHeight="1">
      <c r="A158" s="392"/>
      <c r="B158" s="301"/>
      <c r="C158" s="393"/>
      <c r="I158" s="191"/>
      <c r="J158" s="191"/>
      <c r="K158" s="484"/>
      <c r="L158" s="191"/>
      <c r="M158" s="191"/>
      <c r="N158" s="191"/>
      <c r="O158" s="191"/>
      <c r="P158" s="484"/>
      <c r="Q158" s="191"/>
      <c r="R158" s="191"/>
      <c r="S158" s="455"/>
      <c r="T158" s="191"/>
      <c r="U158" s="191"/>
      <c r="V158" s="191"/>
      <c r="W158" s="191"/>
      <c r="X158" s="191"/>
      <c r="Y158" s="47"/>
      <c r="Z158" s="395"/>
      <c r="AA158" s="395"/>
      <c r="AB158" s="395"/>
      <c r="AC158" s="395"/>
    </row>
    <row r="159" spans="1:29" s="394" customFormat="1" ht="10.5" customHeight="1">
      <c r="A159" s="392"/>
      <c r="B159" s="301"/>
      <c r="C159" s="393"/>
      <c r="I159" s="191"/>
      <c r="J159" s="191"/>
      <c r="K159" s="484"/>
      <c r="L159" s="191"/>
      <c r="M159" s="191"/>
      <c r="N159" s="191"/>
      <c r="O159" s="191"/>
      <c r="P159" s="484"/>
      <c r="Q159" s="191"/>
      <c r="R159" s="191"/>
      <c r="S159" s="455"/>
      <c r="T159" s="191"/>
      <c r="U159" s="191"/>
      <c r="V159" s="191"/>
      <c r="W159" s="191"/>
      <c r="X159" s="191"/>
      <c r="Y159" s="47"/>
      <c r="Z159" s="395"/>
      <c r="AA159" s="395"/>
      <c r="AB159" s="395"/>
      <c r="AC159" s="395"/>
    </row>
    <row r="160" spans="1:29" s="394" customFormat="1" ht="10.5" customHeight="1">
      <c r="A160" s="392"/>
      <c r="B160" s="301"/>
      <c r="C160" s="393"/>
      <c r="I160" s="191"/>
      <c r="J160" s="191"/>
      <c r="K160" s="484"/>
      <c r="L160" s="191"/>
      <c r="M160" s="191"/>
      <c r="N160" s="191"/>
      <c r="O160" s="191"/>
      <c r="P160" s="484"/>
      <c r="Q160" s="191"/>
      <c r="R160" s="191"/>
      <c r="S160" s="455"/>
      <c r="T160" s="191"/>
      <c r="U160" s="191"/>
      <c r="V160" s="191"/>
      <c r="W160" s="191"/>
      <c r="X160" s="191"/>
      <c r="Y160" s="47"/>
      <c r="Z160" s="395"/>
      <c r="AA160" s="395"/>
      <c r="AB160" s="395"/>
      <c r="AC160" s="395"/>
    </row>
    <row r="161" spans="1:29" s="394" customFormat="1" ht="10.5" customHeight="1">
      <c r="A161" s="392"/>
      <c r="B161" s="301"/>
      <c r="C161" s="393"/>
      <c r="I161" s="191"/>
      <c r="J161" s="191"/>
      <c r="K161" s="484"/>
      <c r="L161" s="191"/>
      <c r="M161" s="191"/>
      <c r="N161" s="191"/>
      <c r="O161" s="191"/>
      <c r="P161" s="484"/>
      <c r="Q161" s="191"/>
      <c r="R161" s="191"/>
      <c r="S161" s="455"/>
      <c r="T161" s="191"/>
      <c r="U161" s="191"/>
      <c r="V161" s="191"/>
      <c r="W161" s="191"/>
      <c r="X161" s="191"/>
      <c r="Y161" s="47"/>
      <c r="Z161" s="395"/>
      <c r="AA161" s="395"/>
      <c r="AB161" s="395"/>
      <c r="AC161" s="395"/>
    </row>
    <row r="162" spans="1:29" s="394" customFormat="1" ht="10.5" customHeight="1">
      <c r="A162" s="392"/>
      <c r="B162" s="301"/>
      <c r="C162" s="393"/>
      <c r="I162" s="191"/>
      <c r="J162" s="191"/>
      <c r="K162" s="484"/>
      <c r="L162" s="191"/>
      <c r="M162" s="191"/>
      <c r="N162" s="191"/>
      <c r="O162" s="191"/>
      <c r="P162" s="484"/>
      <c r="Q162" s="191"/>
      <c r="R162" s="191"/>
      <c r="S162" s="455"/>
      <c r="T162" s="191"/>
      <c r="U162" s="191"/>
      <c r="V162" s="191"/>
      <c r="W162" s="191"/>
      <c r="X162" s="191"/>
      <c r="Y162" s="47"/>
      <c r="Z162" s="395"/>
      <c r="AA162" s="395"/>
      <c r="AB162" s="395"/>
      <c r="AC162" s="395"/>
    </row>
    <row r="163" spans="1:29" s="394" customFormat="1" ht="10.5" customHeight="1">
      <c r="A163" s="392"/>
      <c r="B163" s="301"/>
      <c r="C163" s="393"/>
      <c r="I163" s="191"/>
      <c r="J163" s="191"/>
      <c r="K163" s="484"/>
      <c r="L163" s="191"/>
      <c r="M163" s="191"/>
      <c r="N163" s="191"/>
      <c r="O163" s="191"/>
      <c r="P163" s="484"/>
      <c r="Q163" s="191"/>
      <c r="R163" s="191"/>
      <c r="S163" s="455"/>
      <c r="T163" s="191"/>
      <c r="U163" s="191"/>
      <c r="V163" s="191"/>
      <c r="W163" s="191"/>
      <c r="X163" s="191"/>
      <c r="Y163" s="47"/>
      <c r="Z163" s="395"/>
      <c r="AA163" s="395"/>
      <c r="AB163" s="395"/>
      <c r="AC163" s="395"/>
    </row>
    <row r="164" spans="1:29" s="394" customFormat="1" ht="10.5" customHeight="1">
      <c r="A164" s="392"/>
      <c r="B164" s="301"/>
      <c r="C164" s="393"/>
      <c r="I164" s="191"/>
      <c r="J164" s="191"/>
      <c r="K164" s="484"/>
      <c r="L164" s="191"/>
      <c r="M164" s="191"/>
      <c r="N164" s="191"/>
      <c r="O164" s="191"/>
      <c r="P164" s="484"/>
      <c r="Q164" s="191"/>
      <c r="R164" s="191"/>
      <c r="S164" s="455"/>
      <c r="T164" s="191"/>
      <c r="U164" s="191"/>
      <c r="V164" s="191"/>
      <c r="W164" s="191"/>
      <c r="X164" s="191"/>
      <c r="Y164" s="47"/>
      <c r="Z164" s="395"/>
      <c r="AA164" s="395"/>
      <c r="AB164" s="395"/>
      <c r="AC164" s="395"/>
    </row>
    <row r="165" spans="1:29" s="394" customFormat="1" ht="10.5" customHeight="1">
      <c r="A165" s="392"/>
      <c r="B165" s="301"/>
      <c r="C165" s="393"/>
      <c r="I165" s="191"/>
      <c r="J165" s="191"/>
      <c r="K165" s="484"/>
      <c r="L165" s="191"/>
      <c r="M165" s="191"/>
      <c r="N165" s="191"/>
      <c r="O165" s="191"/>
      <c r="P165" s="484"/>
      <c r="Q165" s="191"/>
      <c r="R165" s="191"/>
      <c r="S165" s="455"/>
      <c r="T165" s="191"/>
      <c r="U165" s="191"/>
      <c r="V165" s="191"/>
      <c r="W165" s="191"/>
      <c r="X165" s="191"/>
      <c r="Y165" s="47"/>
      <c r="Z165" s="395"/>
      <c r="AA165" s="395"/>
      <c r="AB165" s="395"/>
      <c r="AC165" s="395"/>
    </row>
    <row r="166" spans="1:29" s="394" customFormat="1" ht="10.5" customHeight="1">
      <c r="A166" s="392"/>
      <c r="B166" s="301"/>
      <c r="C166" s="393"/>
      <c r="I166" s="191"/>
      <c r="J166" s="191"/>
      <c r="K166" s="484"/>
      <c r="L166" s="191"/>
      <c r="M166" s="191"/>
      <c r="N166" s="191"/>
      <c r="O166" s="191"/>
      <c r="P166" s="484"/>
      <c r="Q166" s="191"/>
      <c r="R166" s="191"/>
      <c r="S166" s="455"/>
      <c r="T166" s="191"/>
      <c r="U166" s="191"/>
      <c r="V166" s="191"/>
      <c r="W166" s="191"/>
      <c r="X166" s="191"/>
      <c r="Y166" s="47"/>
      <c r="Z166" s="395"/>
      <c r="AA166" s="395"/>
      <c r="AB166" s="395"/>
      <c r="AC166" s="395"/>
    </row>
    <row r="167" spans="1:29" s="394" customFormat="1" ht="10.5" customHeight="1">
      <c r="A167" s="392"/>
      <c r="B167" s="301"/>
      <c r="C167" s="393"/>
      <c r="I167" s="191"/>
      <c r="J167" s="191"/>
      <c r="K167" s="484"/>
      <c r="L167" s="191"/>
      <c r="M167" s="191"/>
      <c r="N167" s="191"/>
      <c r="O167" s="191"/>
      <c r="P167" s="484"/>
      <c r="Q167" s="191"/>
      <c r="R167" s="191"/>
      <c r="S167" s="455"/>
      <c r="T167" s="191"/>
      <c r="U167" s="191"/>
      <c r="V167" s="191"/>
      <c r="W167" s="191"/>
      <c r="X167" s="191"/>
      <c r="Y167" s="47"/>
      <c r="Z167" s="395"/>
      <c r="AA167" s="395"/>
      <c r="AB167" s="395"/>
      <c r="AC167" s="395"/>
    </row>
    <row r="168" spans="1:29" s="394" customFormat="1" ht="10.5" customHeight="1">
      <c r="A168" s="392"/>
      <c r="B168" s="301"/>
      <c r="C168" s="393"/>
      <c r="I168" s="191"/>
      <c r="J168" s="191"/>
      <c r="K168" s="484"/>
      <c r="L168" s="191"/>
      <c r="M168" s="191"/>
      <c r="N168" s="191"/>
      <c r="O168" s="191"/>
      <c r="P168" s="484"/>
      <c r="Q168" s="191"/>
      <c r="R168" s="191"/>
      <c r="S168" s="455"/>
      <c r="T168" s="191"/>
      <c r="U168" s="191"/>
      <c r="V168" s="191"/>
      <c r="W168" s="191"/>
      <c r="X168" s="191"/>
      <c r="Y168" s="47"/>
      <c r="Z168" s="395"/>
      <c r="AA168" s="395"/>
      <c r="AB168" s="395"/>
      <c r="AC168" s="395"/>
    </row>
    <row r="169" spans="1:29" s="394" customFormat="1" ht="10.5" customHeight="1">
      <c r="A169" s="392"/>
      <c r="B169" s="301"/>
      <c r="C169" s="393"/>
      <c r="I169" s="191"/>
      <c r="J169" s="191"/>
      <c r="K169" s="484"/>
      <c r="L169" s="191"/>
      <c r="M169" s="191"/>
      <c r="N169" s="191"/>
      <c r="O169" s="191"/>
      <c r="P169" s="484"/>
      <c r="Q169" s="191"/>
      <c r="R169" s="191"/>
      <c r="S169" s="455"/>
      <c r="T169" s="191"/>
      <c r="U169" s="191"/>
      <c r="V169" s="191"/>
      <c r="W169" s="191"/>
      <c r="X169" s="191"/>
      <c r="Y169" s="47"/>
      <c r="Z169" s="395"/>
      <c r="AA169" s="395"/>
      <c r="AB169" s="395"/>
      <c r="AC169" s="395"/>
    </row>
    <row r="170" spans="1:29" s="394" customFormat="1" ht="10.5" customHeight="1">
      <c r="A170" s="392"/>
      <c r="B170" s="301"/>
      <c r="C170" s="393"/>
      <c r="I170" s="191"/>
      <c r="J170" s="191"/>
      <c r="K170" s="484"/>
      <c r="L170" s="191"/>
      <c r="M170" s="191"/>
      <c r="N170" s="191"/>
      <c r="O170" s="191"/>
      <c r="P170" s="484"/>
      <c r="Q170" s="191"/>
      <c r="R170" s="191"/>
      <c r="S170" s="455"/>
      <c r="T170" s="191"/>
      <c r="U170" s="191"/>
      <c r="V170" s="191"/>
      <c r="W170" s="191"/>
      <c r="X170" s="191"/>
      <c r="Y170" s="47"/>
      <c r="Z170" s="395"/>
      <c r="AA170" s="395"/>
      <c r="AB170" s="395"/>
      <c r="AC170" s="395"/>
    </row>
    <row r="171" spans="1:29" s="394" customFormat="1" ht="10.5" customHeight="1">
      <c r="A171" s="392"/>
      <c r="B171" s="301"/>
      <c r="C171" s="393"/>
      <c r="I171" s="191"/>
      <c r="J171" s="191"/>
      <c r="K171" s="484"/>
      <c r="L171" s="191"/>
      <c r="M171" s="191"/>
      <c r="N171" s="191"/>
      <c r="O171" s="191"/>
      <c r="P171" s="484"/>
      <c r="Q171" s="191"/>
      <c r="R171" s="191"/>
      <c r="S171" s="455"/>
      <c r="T171" s="191"/>
      <c r="U171" s="191"/>
      <c r="V171" s="191"/>
      <c r="W171" s="191"/>
      <c r="X171" s="191"/>
      <c r="Y171" s="47"/>
      <c r="Z171" s="395"/>
      <c r="AA171" s="395"/>
      <c r="AB171" s="395"/>
      <c r="AC171" s="395"/>
    </row>
    <row r="172" spans="1:29" s="394" customFormat="1" ht="10.5" customHeight="1">
      <c r="A172" s="392"/>
      <c r="B172" s="301"/>
      <c r="C172" s="393"/>
      <c r="I172" s="191"/>
      <c r="J172" s="191"/>
      <c r="K172" s="484"/>
      <c r="L172" s="191"/>
      <c r="M172" s="191"/>
      <c r="N172" s="191"/>
      <c r="O172" s="191"/>
      <c r="P172" s="484"/>
      <c r="Q172" s="191"/>
      <c r="R172" s="191"/>
      <c r="S172" s="455"/>
      <c r="T172" s="191"/>
      <c r="U172" s="191"/>
      <c r="V172" s="191"/>
      <c r="W172" s="191"/>
      <c r="X172" s="191"/>
      <c r="Y172" s="47"/>
      <c r="Z172" s="395"/>
      <c r="AA172" s="395"/>
      <c r="AB172" s="395"/>
      <c r="AC172" s="395"/>
    </row>
    <row r="173" spans="1:29" s="394" customFormat="1" ht="10.5" customHeight="1">
      <c r="A173" s="392"/>
      <c r="B173" s="301"/>
      <c r="C173" s="393"/>
      <c r="I173" s="191"/>
      <c r="J173" s="191"/>
      <c r="K173" s="484"/>
      <c r="L173" s="191"/>
      <c r="M173" s="191"/>
      <c r="N173" s="191"/>
      <c r="O173" s="191"/>
      <c r="P173" s="484"/>
      <c r="Q173" s="191"/>
      <c r="R173" s="191"/>
      <c r="S173" s="455"/>
      <c r="T173" s="191"/>
      <c r="U173" s="191"/>
      <c r="V173" s="191"/>
      <c r="W173" s="191"/>
      <c r="X173" s="191"/>
      <c r="Y173" s="47"/>
      <c r="Z173" s="395"/>
      <c r="AA173" s="395"/>
      <c r="AB173" s="395"/>
      <c r="AC173" s="395"/>
    </row>
    <row r="174" spans="1:29" s="394" customFormat="1" ht="10.5" customHeight="1">
      <c r="A174" s="392"/>
      <c r="B174" s="301"/>
      <c r="C174" s="393"/>
      <c r="I174" s="191"/>
      <c r="J174" s="191"/>
      <c r="K174" s="484"/>
      <c r="L174" s="191"/>
      <c r="M174" s="191"/>
      <c r="N174" s="191"/>
      <c r="O174" s="191"/>
      <c r="P174" s="484"/>
      <c r="Q174" s="191"/>
      <c r="R174" s="191"/>
      <c r="S174" s="455"/>
      <c r="T174" s="191"/>
      <c r="U174" s="191"/>
      <c r="V174" s="191"/>
      <c r="W174" s="191"/>
      <c r="X174" s="191"/>
      <c r="Y174" s="47"/>
      <c r="Z174" s="395"/>
      <c r="AA174" s="395"/>
      <c r="AB174" s="395"/>
      <c r="AC174" s="395"/>
    </row>
    <row r="175" spans="1:29" s="394" customFormat="1" ht="10.5" customHeight="1">
      <c r="A175" s="392"/>
      <c r="B175" s="301"/>
      <c r="C175" s="393"/>
      <c r="I175" s="191"/>
      <c r="J175" s="191"/>
      <c r="K175" s="484"/>
      <c r="L175" s="191"/>
      <c r="M175" s="191"/>
      <c r="N175" s="191"/>
      <c r="O175" s="191"/>
      <c r="P175" s="484"/>
      <c r="Q175" s="191"/>
      <c r="R175" s="191"/>
      <c r="S175" s="455"/>
      <c r="T175" s="191"/>
      <c r="U175" s="191"/>
      <c r="V175" s="191"/>
      <c r="W175" s="191"/>
      <c r="X175" s="191"/>
      <c r="Y175" s="47"/>
      <c r="Z175" s="395"/>
      <c r="AA175" s="395"/>
      <c r="AB175" s="395"/>
      <c r="AC175" s="395"/>
    </row>
    <row r="176" spans="1:29" s="394" customFormat="1" ht="10.5" customHeight="1">
      <c r="A176" s="392"/>
      <c r="B176" s="301"/>
      <c r="C176" s="393"/>
      <c r="I176" s="191"/>
      <c r="J176" s="191"/>
      <c r="K176" s="484"/>
      <c r="L176" s="191"/>
      <c r="M176" s="191"/>
      <c r="N176" s="191"/>
      <c r="O176" s="191"/>
      <c r="P176" s="484"/>
      <c r="Q176" s="191"/>
      <c r="R176" s="191"/>
      <c r="S176" s="455"/>
      <c r="T176" s="191"/>
      <c r="U176" s="191"/>
      <c r="V176" s="191"/>
      <c r="W176" s="191"/>
      <c r="X176" s="191"/>
      <c r="Y176" s="47"/>
      <c r="Z176" s="395"/>
      <c r="AA176" s="395"/>
      <c r="AB176" s="395"/>
      <c r="AC176" s="395"/>
    </row>
    <row r="177" spans="1:29" s="394" customFormat="1" ht="10.5" customHeight="1">
      <c r="A177" s="392"/>
      <c r="B177" s="301"/>
      <c r="C177" s="393"/>
      <c r="I177" s="191"/>
      <c r="J177" s="191"/>
      <c r="K177" s="484"/>
      <c r="L177" s="191"/>
      <c r="M177" s="191"/>
      <c r="N177" s="191"/>
      <c r="O177" s="191"/>
      <c r="P177" s="484"/>
      <c r="Q177" s="191"/>
      <c r="R177" s="191"/>
      <c r="S177" s="455"/>
      <c r="T177" s="191"/>
      <c r="U177" s="191"/>
      <c r="V177" s="191"/>
      <c r="W177" s="191"/>
      <c r="X177" s="191"/>
      <c r="Y177" s="47"/>
      <c r="Z177" s="395"/>
      <c r="AA177" s="395"/>
      <c r="AB177" s="395"/>
      <c r="AC177" s="395"/>
    </row>
    <row r="178" spans="1:29" s="394" customFormat="1" ht="10.5" customHeight="1">
      <c r="A178" s="392"/>
      <c r="B178" s="301"/>
      <c r="C178" s="393"/>
      <c r="I178" s="191"/>
      <c r="J178" s="191"/>
      <c r="K178" s="484"/>
      <c r="L178" s="191"/>
      <c r="M178" s="191"/>
      <c r="N178" s="191"/>
      <c r="O178" s="191"/>
      <c r="P178" s="484"/>
      <c r="Q178" s="191"/>
      <c r="R178" s="191"/>
      <c r="S178" s="455"/>
      <c r="T178" s="191"/>
      <c r="U178" s="191"/>
      <c r="V178" s="191"/>
      <c r="W178" s="191"/>
      <c r="X178" s="191"/>
      <c r="Y178" s="47"/>
      <c r="Z178" s="395"/>
      <c r="AA178" s="395"/>
      <c r="AB178" s="395"/>
      <c r="AC178" s="395"/>
    </row>
    <row r="179" spans="1:29" s="394" customFormat="1" ht="10.5" customHeight="1">
      <c r="A179" s="392"/>
      <c r="B179" s="301"/>
      <c r="C179" s="393"/>
      <c r="I179" s="191"/>
      <c r="J179" s="191"/>
      <c r="K179" s="484"/>
      <c r="L179" s="191"/>
      <c r="M179" s="191"/>
      <c r="N179" s="191"/>
      <c r="O179" s="191"/>
      <c r="P179" s="484"/>
      <c r="Q179" s="191"/>
      <c r="R179" s="191"/>
      <c r="S179" s="455"/>
      <c r="T179" s="191"/>
      <c r="U179" s="191"/>
      <c r="V179" s="191"/>
      <c r="W179" s="191"/>
      <c r="X179" s="191"/>
      <c r="Y179" s="47"/>
      <c r="Z179" s="395"/>
      <c r="AA179" s="395"/>
      <c r="AB179" s="395"/>
      <c r="AC179" s="395"/>
    </row>
    <row r="180" spans="1:29" s="394" customFormat="1" ht="10.5" customHeight="1">
      <c r="A180" s="392"/>
      <c r="B180" s="301"/>
      <c r="C180" s="393"/>
      <c r="I180" s="191"/>
      <c r="J180" s="191"/>
      <c r="K180" s="484"/>
      <c r="L180" s="191"/>
      <c r="M180" s="191"/>
      <c r="N180" s="191"/>
      <c r="O180" s="191"/>
      <c r="P180" s="484"/>
      <c r="Q180" s="191"/>
      <c r="R180" s="191"/>
      <c r="S180" s="455"/>
      <c r="T180" s="191"/>
      <c r="U180" s="191"/>
      <c r="V180" s="191"/>
      <c r="W180" s="191"/>
      <c r="X180" s="191"/>
      <c r="Y180" s="47"/>
      <c r="Z180" s="395"/>
      <c r="AA180" s="395"/>
      <c r="AB180" s="395"/>
      <c r="AC180" s="395"/>
    </row>
    <row r="181" spans="1:29" s="394" customFormat="1" ht="10.5" customHeight="1">
      <c r="A181" s="392"/>
      <c r="B181" s="301"/>
      <c r="C181" s="393"/>
      <c r="I181" s="191"/>
      <c r="J181" s="191"/>
      <c r="K181" s="484"/>
      <c r="L181" s="191"/>
      <c r="M181" s="191"/>
      <c r="N181" s="191"/>
      <c r="O181" s="191"/>
      <c r="P181" s="484"/>
      <c r="Q181" s="191"/>
      <c r="R181" s="191"/>
      <c r="S181" s="455"/>
      <c r="T181" s="191"/>
      <c r="U181" s="191"/>
      <c r="V181" s="191"/>
      <c r="W181" s="191"/>
      <c r="X181" s="191"/>
      <c r="Y181" s="47"/>
      <c r="Z181" s="395"/>
      <c r="AA181" s="395"/>
      <c r="AB181" s="395"/>
      <c r="AC181" s="395"/>
    </row>
    <row r="182" spans="1:29" s="394" customFormat="1" ht="10.5" customHeight="1">
      <c r="A182" s="392"/>
      <c r="B182" s="301"/>
      <c r="C182" s="393"/>
      <c r="I182" s="191"/>
      <c r="J182" s="191"/>
      <c r="K182" s="484"/>
      <c r="L182" s="191"/>
      <c r="M182" s="191"/>
      <c r="N182" s="191"/>
      <c r="O182" s="191"/>
      <c r="P182" s="484"/>
      <c r="Q182" s="191"/>
      <c r="R182" s="191"/>
      <c r="S182" s="455"/>
      <c r="T182" s="191"/>
      <c r="U182" s="191"/>
      <c r="V182" s="191"/>
      <c r="W182" s="191"/>
      <c r="X182" s="191"/>
      <c r="Y182" s="47"/>
      <c r="Z182" s="395"/>
      <c r="AA182" s="395"/>
      <c r="AB182" s="395"/>
      <c r="AC182" s="395"/>
    </row>
    <row r="183" spans="1:29" s="394" customFormat="1" ht="10.5" customHeight="1">
      <c r="A183" s="392"/>
      <c r="B183" s="301"/>
      <c r="C183" s="393"/>
      <c r="I183" s="191"/>
      <c r="J183" s="191"/>
      <c r="K183" s="484"/>
      <c r="L183" s="191"/>
      <c r="M183" s="191"/>
      <c r="N183" s="191"/>
      <c r="O183" s="191"/>
      <c r="P183" s="484"/>
      <c r="Q183" s="191"/>
      <c r="R183" s="191"/>
      <c r="S183" s="455"/>
      <c r="T183" s="191"/>
      <c r="U183" s="191"/>
      <c r="V183" s="191"/>
      <c r="W183" s="191"/>
      <c r="X183" s="191"/>
      <c r="Y183" s="47"/>
      <c r="Z183" s="395"/>
      <c r="AA183" s="395"/>
      <c r="AB183" s="395"/>
      <c r="AC183" s="395"/>
    </row>
    <row r="184" spans="1:29" s="394" customFormat="1" ht="10.5" customHeight="1">
      <c r="A184" s="392"/>
      <c r="B184" s="301"/>
      <c r="C184" s="393"/>
      <c r="I184" s="191"/>
      <c r="J184" s="191"/>
      <c r="K184" s="484"/>
      <c r="L184" s="191"/>
      <c r="M184" s="191"/>
      <c r="N184" s="191"/>
      <c r="O184" s="191"/>
      <c r="P184" s="484"/>
      <c r="Q184" s="191"/>
      <c r="R184" s="191"/>
      <c r="S184" s="455"/>
      <c r="T184" s="191"/>
      <c r="U184" s="191"/>
      <c r="V184" s="191"/>
      <c r="W184" s="191"/>
      <c r="X184" s="191"/>
      <c r="Y184" s="47"/>
      <c r="Z184" s="395"/>
      <c r="AA184" s="395"/>
      <c r="AB184" s="395"/>
      <c r="AC184" s="395"/>
    </row>
    <row r="185" spans="1:29" s="394" customFormat="1" ht="10.5" customHeight="1">
      <c r="A185" s="392"/>
      <c r="B185" s="301"/>
      <c r="C185" s="393"/>
      <c r="I185" s="191"/>
      <c r="J185" s="191"/>
      <c r="K185" s="484"/>
      <c r="L185" s="191"/>
      <c r="M185" s="191"/>
      <c r="N185" s="191"/>
      <c r="O185" s="191"/>
      <c r="P185" s="484"/>
      <c r="Q185" s="191"/>
      <c r="R185" s="191"/>
      <c r="S185" s="455"/>
      <c r="T185" s="191"/>
      <c r="U185" s="191"/>
      <c r="V185" s="191"/>
      <c r="W185" s="191"/>
      <c r="X185" s="191"/>
      <c r="Y185" s="47"/>
      <c r="Z185" s="395"/>
      <c r="AA185" s="395"/>
      <c r="AB185" s="395"/>
      <c r="AC185" s="395"/>
    </row>
    <row r="186" spans="1:29" s="394" customFormat="1" ht="10.5" customHeight="1">
      <c r="A186" s="392"/>
      <c r="B186" s="301"/>
      <c r="C186" s="393"/>
      <c r="I186" s="191"/>
      <c r="J186" s="191"/>
      <c r="K186" s="484"/>
      <c r="L186" s="191"/>
      <c r="M186" s="191"/>
      <c r="N186" s="191"/>
      <c r="O186" s="191"/>
      <c r="P186" s="484"/>
      <c r="Q186" s="191"/>
      <c r="R186" s="191"/>
      <c r="S186" s="455"/>
      <c r="T186" s="191"/>
      <c r="U186" s="191"/>
      <c r="V186" s="191"/>
      <c r="W186" s="191"/>
      <c r="X186" s="191"/>
      <c r="Y186" s="47"/>
      <c r="Z186" s="395"/>
      <c r="AA186" s="395"/>
      <c r="AB186" s="395"/>
      <c r="AC186" s="395"/>
    </row>
    <row r="187" spans="1:29" s="394" customFormat="1" ht="10.5" customHeight="1">
      <c r="A187" s="392"/>
      <c r="B187" s="301"/>
      <c r="C187" s="393"/>
      <c r="I187" s="191"/>
      <c r="J187" s="191"/>
      <c r="K187" s="484"/>
      <c r="L187" s="191"/>
      <c r="M187" s="191"/>
      <c r="N187" s="191"/>
      <c r="O187" s="191"/>
      <c r="P187" s="484"/>
      <c r="Q187" s="191"/>
      <c r="R187" s="191"/>
      <c r="S187" s="455"/>
      <c r="T187" s="191"/>
      <c r="U187" s="191"/>
      <c r="V187" s="191"/>
      <c r="W187" s="191"/>
      <c r="X187" s="191"/>
      <c r="Y187" s="47"/>
      <c r="Z187" s="395"/>
      <c r="AA187" s="395"/>
      <c r="AB187" s="395"/>
      <c r="AC187" s="395"/>
    </row>
    <row r="188" spans="1:29" s="394" customFormat="1" ht="10.5" customHeight="1">
      <c r="A188" s="392"/>
      <c r="B188" s="301"/>
      <c r="C188" s="393"/>
      <c r="I188" s="191"/>
      <c r="J188" s="191"/>
      <c r="K188" s="484"/>
      <c r="L188" s="191"/>
      <c r="M188" s="191"/>
      <c r="N188" s="191"/>
      <c r="O188" s="191"/>
      <c r="P188" s="484"/>
      <c r="Q188" s="191"/>
      <c r="R188" s="191"/>
      <c r="S188" s="455"/>
      <c r="T188" s="191"/>
      <c r="U188" s="191"/>
      <c r="V188" s="191"/>
      <c r="W188" s="191"/>
      <c r="X188" s="191"/>
      <c r="Y188" s="47"/>
      <c r="Z188" s="395"/>
      <c r="AA188" s="395"/>
      <c r="AB188" s="395"/>
      <c r="AC188" s="395"/>
    </row>
    <row r="189" spans="1:29" s="394" customFormat="1" ht="10.5" customHeight="1">
      <c r="A189" s="392"/>
      <c r="B189" s="301"/>
      <c r="C189" s="393"/>
      <c r="I189" s="191"/>
      <c r="J189" s="191"/>
      <c r="K189" s="484"/>
      <c r="L189" s="191"/>
      <c r="M189" s="191"/>
      <c r="N189" s="191"/>
      <c r="O189" s="191"/>
      <c r="P189" s="484"/>
      <c r="Q189" s="191"/>
      <c r="R189" s="191"/>
      <c r="S189" s="455"/>
      <c r="T189" s="191"/>
      <c r="U189" s="191"/>
      <c r="V189" s="191"/>
      <c r="W189" s="191"/>
      <c r="X189" s="191"/>
      <c r="Y189" s="47"/>
      <c r="Z189" s="395"/>
      <c r="AA189" s="395"/>
      <c r="AB189" s="395"/>
      <c r="AC189" s="395"/>
    </row>
    <row r="190" spans="1:29" s="394" customFormat="1" ht="10.5" customHeight="1">
      <c r="A190" s="392"/>
      <c r="B190" s="301"/>
      <c r="C190" s="393"/>
      <c r="I190" s="191"/>
      <c r="J190" s="191"/>
      <c r="K190" s="484"/>
      <c r="L190" s="191"/>
      <c r="M190" s="191"/>
      <c r="N190" s="191"/>
      <c r="O190" s="191"/>
      <c r="P190" s="484"/>
      <c r="Q190" s="191"/>
      <c r="R190" s="191"/>
      <c r="S190" s="455"/>
      <c r="T190" s="191"/>
      <c r="U190" s="191"/>
      <c r="V190" s="191"/>
      <c r="W190" s="191"/>
      <c r="X190" s="191"/>
      <c r="Y190" s="47"/>
      <c r="Z190" s="395"/>
      <c r="AA190" s="395"/>
      <c r="AB190" s="395"/>
      <c r="AC190" s="395"/>
    </row>
    <row r="191" spans="1:29" s="394" customFormat="1" ht="10.5" customHeight="1">
      <c r="A191" s="392"/>
      <c r="B191" s="301"/>
      <c r="C191" s="393"/>
      <c r="I191" s="191"/>
      <c r="J191" s="191"/>
      <c r="K191" s="484"/>
      <c r="L191" s="191"/>
      <c r="M191" s="191"/>
      <c r="N191" s="191"/>
      <c r="O191" s="191"/>
      <c r="P191" s="484"/>
      <c r="Q191" s="191"/>
      <c r="R191" s="191"/>
      <c r="S191" s="455"/>
      <c r="T191" s="191"/>
      <c r="U191" s="191"/>
      <c r="V191" s="191"/>
      <c r="W191" s="191"/>
      <c r="X191" s="191"/>
      <c r="Y191" s="47"/>
      <c r="Z191" s="395"/>
      <c r="AA191" s="395"/>
      <c r="AB191" s="395"/>
      <c r="AC191" s="395"/>
    </row>
    <row r="192" spans="1:29" s="394" customFormat="1" ht="10.5" customHeight="1">
      <c r="A192" s="392"/>
      <c r="B192" s="301"/>
      <c r="C192" s="393"/>
      <c r="I192" s="191"/>
      <c r="J192" s="191"/>
      <c r="K192" s="484"/>
      <c r="L192" s="191"/>
      <c r="M192" s="191"/>
      <c r="N192" s="191"/>
      <c r="O192" s="191"/>
      <c r="P192" s="484"/>
      <c r="Q192" s="191"/>
      <c r="R192" s="191"/>
      <c r="S192" s="455"/>
      <c r="T192" s="191"/>
      <c r="U192" s="191"/>
      <c r="V192" s="191"/>
      <c r="W192" s="191"/>
      <c r="X192" s="191"/>
      <c r="Y192" s="47"/>
      <c r="Z192" s="395"/>
      <c r="AA192" s="395"/>
      <c r="AB192" s="395"/>
      <c r="AC192" s="395"/>
    </row>
    <row r="193" spans="1:29" s="394" customFormat="1" ht="10.5" customHeight="1">
      <c r="A193" s="392"/>
      <c r="B193" s="301"/>
      <c r="C193" s="393"/>
      <c r="I193" s="191"/>
      <c r="J193" s="191"/>
      <c r="K193" s="484"/>
      <c r="L193" s="191"/>
      <c r="M193" s="191"/>
      <c r="N193" s="191"/>
      <c r="O193" s="191"/>
      <c r="P193" s="484"/>
      <c r="Q193" s="191"/>
      <c r="R193" s="191"/>
      <c r="S193" s="455"/>
      <c r="T193" s="191"/>
      <c r="U193" s="191"/>
      <c r="V193" s="191"/>
      <c r="W193" s="191"/>
      <c r="X193" s="191"/>
      <c r="Y193" s="47"/>
      <c r="Z193" s="395"/>
      <c r="AA193" s="395"/>
      <c r="AB193" s="395"/>
      <c r="AC193" s="395"/>
    </row>
    <row r="194" spans="1:29" s="394" customFormat="1" ht="10.5" customHeight="1">
      <c r="A194" s="392"/>
      <c r="B194" s="301"/>
      <c r="C194" s="393"/>
      <c r="I194" s="191"/>
      <c r="J194" s="191"/>
      <c r="K194" s="484"/>
      <c r="L194" s="191"/>
      <c r="M194" s="191"/>
      <c r="N194" s="191"/>
      <c r="O194" s="191"/>
      <c r="P194" s="484"/>
      <c r="Q194" s="191"/>
      <c r="R194" s="191"/>
      <c r="S194" s="455"/>
      <c r="T194" s="191"/>
      <c r="U194" s="191"/>
      <c r="V194" s="191"/>
      <c r="W194" s="191"/>
      <c r="X194" s="191"/>
      <c r="Y194" s="47"/>
      <c r="Z194" s="395"/>
      <c r="AA194" s="395"/>
      <c r="AB194" s="395"/>
      <c r="AC194" s="395"/>
    </row>
    <row r="195" spans="1:29" s="394" customFormat="1" ht="10.5" customHeight="1">
      <c r="A195" s="392"/>
      <c r="B195" s="301"/>
      <c r="C195" s="393"/>
      <c r="I195" s="191"/>
      <c r="J195" s="191"/>
      <c r="K195" s="484"/>
      <c r="L195" s="191"/>
      <c r="M195" s="191"/>
      <c r="N195" s="191"/>
      <c r="O195" s="191"/>
      <c r="P195" s="484"/>
      <c r="Q195" s="191"/>
      <c r="R195" s="191"/>
      <c r="S195" s="455"/>
      <c r="T195" s="191"/>
      <c r="U195" s="191"/>
      <c r="V195" s="191"/>
      <c r="W195" s="191"/>
      <c r="X195" s="191"/>
      <c r="Y195" s="47"/>
      <c r="Z195" s="395"/>
      <c r="AA195" s="395"/>
      <c r="AB195" s="395"/>
      <c r="AC195" s="395"/>
    </row>
    <row r="196" spans="1:29" s="394" customFormat="1" ht="10.5" customHeight="1">
      <c r="A196" s="392"/>
      <c r="B196" s="301"/>
      <c r="C196" s="393"/>
      <c r="I196" s="191"/>
      <c r="J196" s="191"/>
      <c r="K196" s="484"/>
      <c r="L196" s="191"/>
      <c r="M196" s="191"/>
      <c r="N196" s="191"/>
      <c r="O196" s="191"/>
      <c r="P196" s="484"/>
      <c r="Q196" s="191"/>
      <c r="R196" s="191"/>
      <c r="S196" s="455"/>
      <c r="T196" s="191"/>
      <c r="U196" s="191"/>
      <c r="V196" s="191"/>
      <c r="W196" s="191"/>
      <c r="X196" s="191"/>
      <c r="Y196" s="47"/>
      <c r="Z196" s="395"/>
      <c r="AA196" s="395"/>
      <c r="AB196" s="395"/>
      <c r="AC196" s="395"/>
    </row>
    <row r="197" spans="1:29" s="394" customFormat="1" ht="10.5" customHeight="1">
      <c r="A197" s="392"/>
      <c r="B197" s="301"/>
      <c r="C197" s="393"/>
      <c r="I197" s="191"/>
      <c r="J197" s="191"/>
      <c r="K197" s="484"/>
      <c r="L197" s="191"/>
      <c r="M197" s="191"/>
      <c r="N197" s="191"/>
      <c r="O197" s="191"/>
      <c r="P197" s="484"/>
      <c r="Q197" s="191"/>
      <c r="R197" s="191"/>
      <c r="S197" s="455"/>
      <c r="T197" s="191"/>
      <c r="U197" s="191"/>
      <c r="V197" s="191"/>
      <c r="W197" s="191"/>
      <c r="X197" s="191"/>
      <c r="Y197" s="47"/>
      <c r="Z197" s="395"/>
      <c r="AA197" s="395"/>
      <c r="AB197" s="395"/>
      <c r="AC197" s="395"/>
    </row>
    <row r="198" spans="1:29" s="394" customFormat="1" ht="10.5" customHeight="1">
      <c r="A198" s="392"/>
      <c r="B198" s="301"/>
      <c r="C198" s="393"/>
      <c r="I198" s="191"/>
      <c r="J198" s="191"/>
      <c r="K198" s="484"/>
      <c r="L198" s="191"/>
      <c r="M198" s="191"/>
      <c r="N198" s="191"/>
      <c r="O198" s="191"/>
      <c r="P198" s="484"/>
      <c r="Q198" s="191"/>
      <c r="R198" s="191"/>
      <c r="S198" s="455"/>
      <c r="T198" s="191"/>
      <c r="U198" s="191"/>
      <c r="V198" s="191"/>
      <c r="W198" s="191"/>
      <c r="X198" s="191"/>
      <c r="Y198" s="47"/>
      <c r="Z198" s="395"/>
      <c r="AA198" s="395"/>
      <c r="AB198" s="395"/>
      <c r="AC198" s="395"/>
    </row>
    <row r="199" spans="1:29" s="394" customFormat="1" ht="10.5" customHeight="1">
      <c r="A199" s="392"/>
      <c r="B199" s="301"/>
      <c r="C199" s="393"/>
      <c r="I199" s="191"/>
      <c r="J199" s="191"/>
      <c r="K199" s="484"/>
      <c r="L199" s="191"/>
      <c r="M199" s="191"/>
      <c r="N199" s="191"/>
      <c r="O199" s="191"/>
      <c r="P199" s="484"/>
      <c r="Q199" s="191"/>
      <c r="R199" s="191"/>
      <c r="S199" s="455"/>
      <c r="T199" s="191"/>
      <c r="U199" s="191"/>
      <c r="V199" s="191"/>
      <c r="W199" s="191"/>
      <c r="X199" s="191"/>
      <c r="Y199" s="47"/>
      <c r="Z199" s="395"/>
      <c r="AA199" s="395"/>
      <c r="AB199" s="395"/>
      <c r="AC199" s="395"/>
    </row>
    <row r="200" spans="1:29" s="394" customFormat="1" ht="10.5" customHeight="1">
      <c r="A200" s="392"/>
      <c r="B200" s="301"/>
      <c r="C200" s="393"/>
      <c r="I200" s="191"/>
      <c r="J200" s="191"/>
      <c r="K200" s="484"/>
      <c r="L200" s="191"/>
      <c r="M200" s="191"/>
      <c r="N200" s="191"/>
      <c r="O200" s="191"/>
      <c r="P200" s="484"/>
      <c r="Q200" s="191"/>
      <c r="R200" s="191"/>
      <c r="S200" s="455"/>
      <c r="T200" s="191"/>
      <c r="U200" s="191"/>
      <c r="V200" s="191"/>
      <c r="W200" s="191"/>
      <c r="X200" s="191"/>
      <c r="Y200" s="47"/>
      <c r="Z200" s="395"/>
      <c r="AA200" s="395"/>
      <c r="AB200" s="395"/>
      <c r="AC200" s="395"/>
    </row>
    <row r="201" spans="1:29" s="394" customFormat="1" ht="10.5" customHeight="1">
      <c r="A201" s="392"/>
      <c r="B201" s="301"/>
      <c r="C201" s="393"/>
      <c r="I201" s="191"/>
      <c r="J201" s="191"/>
      <c r="K201" s="484"/>
      <c r="L201" s="191"/>
      <c r="M201" s="191"/>
      <c r="N201" s="191"/>
      <c r="O201" s="191"/>
      <c r="P201" s="484"/>
      <c r="Q201" s="191"/>
      <c r="R201" s="191"/>
      <c r="S201" s="455"/>
      <c r="T201" s="191"/>
      <c r="U201" s="191"/>
      <c r="V201" s="191"/>
      <c r="W201" s="191"/>
      <c r="X201" s="191"/>
      <c r="Y201" s="47"/>
      <c r="Z201" s="395"/>
      <c r="AA201" s="395"/>
      <c r="AB201" s="395"/>
      <c r="AC201" s="395"/>
    </row>
    <row r="202" spans="1:29" s="394" customFormat="1" ht="10.5" customHeight="1">
      <c r="A202" s="392"/>
      <c r="B202" s="301"/>
      <c r="C202" s="393"/>
      <c r="I202" s="191"/>
      <c r="J202" s="191"/>
      <c r="K202" s="484"/>
      <c r="L202" s="191"/>
      <c r="M202" s="191"/>
      <c r="N202" s="191"/>
      <c r="O202" s="191"/>
      <c r="P202" s="484"/>
      <c r="Q202" s="191"/>
      <c r="R202" s="191"/>
      <c r="S202" s="455"/>
      <c r="T202" s="191"/>
      <c r="U202" s="191"/>
      <c r="V202" s="191"/>
      <c r="W202" s="191"/>
      <c r="X202" s="191"/>
      <c r="Y202" s="47"/>
      <c r="Z202" s="395"/>
      <c r="AA202" s="395"/>
      <c r="AB202" s="395"/>
      <c r="AC202" s="395"/>
    </row>
    <row r="203" spans="1:29" s="394" customFormat="1" ht="10.5" customHeight="1">
      <c r="A203" s="392"/>
      <c r="B203" s="301"/>
      <c r="C203" s="393"/>
      <c r="I203" s="191"/>
      <c r="J203" s="191"/>
      <c r="K203" s="484"/>
      <c r="L203" s="191"/>
      <c r="M203" s="191"/>
      <c r="N203" s="191"/>
      <c r="O203" s="191"/>
      <c r="P203" s="484"/>
      <c r="Q203" s="191"/>
      <c r="R203" s="191"/>
      <c r="S203" s="455"/>
      <c r="T203" s="191"/>
      <c r="U203" s="191"/>
      <c r="V203" s="191"/>
      <c r="W203" s="191"/>
      <c r="X203" s="191"/>
      <c r="Y203" s="47"/>
      <c r="Z203" s="395"/>
      <c r="AA203" s="395"/>
      <c r="AB203" s="395"/>
      <c r="AC203" s="395"/>
    </row>
    <row r="204" spans="1:29" s="394" customFormat="1" ht="10.5" customHeight="1">
      <c r="A204" s="392"/>
      <c r="B204" s="301"/>
      <c r="C204" s="393"/>
      <c r="I204" s="191"/>
      <c r="J204" s="191"/>
      <c r="K204" s="484"/>
      <c r="L204" s="191"/>
      <c r="M204" s="191"/>
      <c r="N204" s="191"/>
      <c r="O204" s="191"/>
      <c r="P204" s="484"/>
      <c r="Q204" s="191"/>
      <c r="R204" s="191"/>
      <c r="S204" s="455"/>
      <c r="T204" s="191"/>
      <c r="U204" s="191"/>
      <c r="V204" s="191"/>
      <c r="W204" s="191"/>
      <c r="X204" s="191"/>
      <c r="Y204" s="47"/>
      <c r="Z204" s="395"/>
      <c r="AA204" s="395"/>
      <c r="AB204" s="395"/>
      <c r="AC204" s="395"/>
    </row>
    <row r="205" spans="1:29" s="394" customFormat="1" ht="10.5" customHeight="1">
      <c r="A205" s="392"/>
      <c r="B205" s="301"/>
      <c r="C205" s="393"/>
      <c r="I205" s="191"/>
      <c r="J205" s="191"/>
      <c r="K205" s="484"/>
      <c r="L205" s="191"/>
      <c r="M205" s="191"/>
      <c r="N205" s="191"/>
      <c r="O205" s="191"/>
      <c r="P205" s="484"/>
      <c r="Q205" s="191"/>
      <c r="R205" s="191"/>
      <c r="S205" s="455"/>
      <c r="T205" s="191"/>
      <c r="U205" s="191"/>
      <c r="V205" s="191"/>
      <c r="W205" s="191"/>
      <c r="X205" s="191"/>
      <c r="Y205" s="47"/>
      <c r="Z205" s="395"/>
      <c r="AA205" s="395"/>
      <c r="AB205" s="395"/>
      <c r="AC205" s="395"/>
    </row>
    <row r="206" spans="1:29" s="394" customFormat="1" ht="10.5" customHeight="1">
      <c r="A206" s="392"/>
      <c r="B206" s="301"/>
      <c r="C206" s="393"/>
      <c r="I206" s="191"/>
      <c r="J206" s="191"/>
      <c r="K206" s="484"/>
      <c r="L206" s="191"/>
      <c r="M206" s="191"/>
      <c r="N206" s="191"/>
      <c r="O206" s="191"/>
      <c r="P206" s="484"/>
      <c r="Q206" s="191"/>
      <c r="R206" s="191"/>
      <c r="S206" s="455"/>
      <c r="T206" s="191"/>
      <c r="U206" s="191"/>
      <c r="V206" s="191"/>
      <c r="W206" s="191"/>
      <c r="X206" s="191"/>
      <c r="Y206" s="47"/>
      <c r="Z206" s="395"/>
      <c r="AA206" s="395"/>
      <c r="AB206" s="395"/>
      <c r="AC206" s="395"/>
    </row>
    <row r="207" spans="1:29" s="394" customFormat="1" ht="10.5" customHeight="1">
      <c r="A207" s="392"/>
      <c r="B207" s="301"/>
      <c r="C207" s="393"/>
      <c r="I207" s="191"/>
      <c r="J207" s="191"/>
      <c r="K207" s="484"/>
      <c r="L207" s="191"/>
      <c r="M207" s="191"/>
      <c r="N207" s="191"/>
      <c r="O207" s="191"/>
      <c r="P207" s="484"/>
      <c r="Q207" s="191"/>
      <c r="R207" s="191"/>
      <c r="S207" s="455"/>
      <c r="T207" s="191"/>
      <c r="U207" s="191"/>
      <c r="V207" s="191"/>
      <c r="W207" s="191"/>
      <c r="X207" s="191"/>
      <c r="Y207" s="47"/>
      <c r="Z207" s="395"/>
      <c r="AA207" s="395"/>
      <c r="AB207" s="395"/>
      <c r="AC207" s="395"/>
    </row>
    <row r="208" spans="1:29" s="394" customFormat="1" ht="10.5" customHeight="1">
      <c r="A208" s="392"/>
      <c r="B208" s="301"/>
      <c r="C208" s="393"/>
      <c r="I208" s="191"/>
      <c r="J208" s="191"/>
      <c r="K208" s="484"/>
      <c r="L208" s="191"/>
      <c r="M208" s="191"/>
      <c r="N208" s="191"/>
      <c r="O208" s="191"/>
      <c r="P208" s="484"/>
      <c r="Q208" s="191"/>
      <c r="R208" s="191"/>
      <c r="S208" s="455"/>
      <c r="T208" s="191"/>
      <c r="U208" s="191"/>
      <c r="V208" s="191"/>
      <c r="W208" s="191"/>
      <c r="X208" s="191"/>
      <c r="Y208" s="47"/>
      <c r="Z208" s="395"/>
      <c r="AA208" s="395"/>
      <c r="AB208" s="395"/>
      <c r="AC208" s="395"/>
    </row>
    <row r="209" spans="1:29" s="394" customFormat="1" ht="10.5" customHeight="1">
      <c r="A209" s="392"/>
      <c r="B209" s="301"/>
      <c r="C209" s="393"/>
      <c r="I209" s="191"/>
      <c r="J209" s="191"/>
      <c r="K209" s="484"/>
      <c r="L209" s="191"/>
      <c r="M209" s="191"/>
      <c r="N209" s="191"/>
      <c r="O209" s="191"/>
      <c r="P209" s="484"/>
      <c r="Q209" s="191"/>
      <c r="R209" s="191"/>
      <c r="S209" s="455"/>
      <c r="T209" s="191"/>
      <c r="U209" s="191"/>
      <c r="V209" s="191"/>
      <c r="W209" s="191"/>
      <c r="X209" s="191"/>
      <c r="Y209" s="47"/>
      <c r="Z209" s="395"/>
      <c r="AA209" s="395"/>
      <c r="AB209" s="395"/>
      <c r="AC209" s="395"/>
    </row>
    <row r="210" spans="1:29" s="394" customFormat="1" ht="10.5" customHeight="1">
      <c r="A210" s="392"/>
      <c r="B210" s="301"/>
      <c r="C210" s="393"/>
      <c r="I210" s="191"/>
      <c r="J210" s="191"/>
      <c r="K210" s="484"/>
      <c r="L210" s="191"/>
      <c r="M210" s="191"/>
      <c r="N210" s="191"/>
      <c r="O210" s="191"/>
      <c r="P210" s="484"/>
      <c r="Q210" s="191"/>
      <c r="R210" s="191"/>
      <c r="S210" s="455"/>
      <c r="T210" s="191"/>
      <c r="U210" s="191"/>
      <c r="V210" s="191"/>
      <c r="W210" s="191"/>
      <c r="X210" s="191"/>
      <c r="Y210" s="47"/>
      <c r="Z210" s="395"/>
      <c r="AA210" s="395"/>
      <c r="AB210" s="395"/>
      <c r="AC210" s="395"/>
    </row>
    <row r="211" spans="1:29" s="394" customFormat="1" ht="10.5" customHeight="1">
      <c r="A211" s="392"/>
      <c r="B211" s="301"/>
      <c r="C211" s="393"/>
      <c r="I211" s="191"/>
      <c r="J211" s="191"/>
      <c r="K211" s="484"/>
      <c r="L211" s="191"/>
      <c r="M211" s="191"/>
      <c r="N211" s="191"/>
      <c r="O211" s="191"/>
      <c r="P211" s="484"/>
      <c r="Q211" s="191"/>
      <c r="R211" s="191"/>
      <c r="S211" s="455"/>
      <c r="T211" s="191"/>
      <c r="U211" s="191"/>
      <c r="V211" s="191"/>
      <c r="W211" s="191"/>
      <c r="X211" s="191"/>
      <c r="Y211" s="47"/>
      <c r="Z211" s="395"/>
      <c r="AA211" s="395"/>
      <c r="AB211" s="395"/>
      <c r="AC211" s="395"/>
    </row>
    <row r="212" spans="1:29" s="394" customFormat="1" ht="10.5" customHeight="1">
      <c r="A212" s="392"/>
      <c r="B212" s="301"/>
      <c r="C212" s="393"/>
      <c r="I212" s="191"/>
      <c r="J212" s="191"/>
      <c r="K212" s="484"/>
      <c r="L212" s="191"/>
      <c r="M212" s="191"/>
      <c r="N212" s="191"/>
      <c r="O212" s="191"/>
      <c r="P212" s="484"/>
      <c r="Q212" s="191"/>
      <c r="R212" s="191"/>
      <c r="S212" s="455"/>
      <c r="T212" s="191"/>
      <c r="U212" s="191"/>
      <c r="V212" s="191"/>
      <c r="W212" s="191"/>
      <c r="X212" s="191"/>
      <c r="Y212" s="47"/>
      <c r="Z212" s="395"/>
      <c r="AA212" s="395"/>
      <c r="AB212" s="395"/>
      <c r="AC212" s="395"/>
    </row>
    <row r="213" spans="1:29" s="394" customFormat="1" ht="10.5" customHeight="1">
      <c r="A213" s="392"/>
      <c r="B213" s="301"/>
      <c r="C213" s="393"/>
      <c r="I213" s="191"/>
      <c r="J213" s="191"/>
      <c r="K213" s="484"/>
      <c r="L213" s="191"/>
      <c r="M213" s="191"/>
      <c r="N213" s="191"/>
      <c r="O213" s="191"/>
      <c r="P213" s="484"/>
      <c r="Q213" s="191"/>
      <c r="R213" s="191"/>
      <c r="S213" s="455"/>
      <c r="T213" s="191"/>
      <c r="U213" s="191"/>
      <c r="V213" s="191"/>
      <c r="W213" s="191"/>
      <c r="X213" s="191"/>
      <c r="Y213" s="47"/>
      <c r="Z213" s="395"/>
      <c r="AA213" s="395"/>
      <c r="AB213" s="395"/>
      <c r="AC213" s="395"/>
    </row>
    <row r="214" spans="1:29" s="394" customFormat="1" ht="10.5" customHeight="1">
      <c r="A214" s="392"/>
      <c r="B214" s="301"/>
      <c r="C214" s="393"/>
      <c r="I214" s="191"/>
      <c r="J214" s="191"/>
      <c r="K214" s="484"/>
      <c r="L214" s="191"/>
      <c r="M214" s="191"/>
      <c r="N214" s="191"/>
      <c r="O214" s="191"/>
      <c r="P214" s="484"/>
      <c r="Q214" s="191"/>
      <c r="R214" s="191"/>
      <c r="S214" s="455"/>
      <c r="T214" s="191"/>
      <c r="U214" s="191"/>
      <c r="V214" s="191"/>
      <c r="W214" s="191"/>
      <c r="X214" s="191"/>
      <c r="Y214" s="47"/>
      <c r="Z214" s="395"/>
      <c r="AA214" s="395"/>
      <c r="AB214" s="395"/>
      <c r="AC214" s="395"/>
    </row>
    <row r="215" spans="1:29" s="394" customFormat="1" ht="10.5" customHeight="1">
      <c r="A215" s="392"/>
      <c r="B215" s="301"/>
      <c r="C215" s="393"/>
      <c r="I215" s="191"/>
      <c r="J215" s="191"/>
      <c r="K215" s="484"/>
      <c r="L215" s="191"/>
      <c r="M215" s="191"/>
      <c r="N215" s="191"/>
      <c r="O215" s="191"/>
      <c r="P215" s="484"/>
      <c r="Q215" s="191"/>
      <c r="R215" s="191"/>
      <c r="S215" s="455"/>
      <c r="T215" s="191"/>
      <c r="U215" s="191"/>
      <c r="V215" s="191"/>
      <c r="W215" s="191"/>
      <c r="X215" s="191"/>
      <c r="Y215" s="47"/>
      <c r="Z215" s="395"/>
      <c r="AA215" s="395"/>
      <c r="AB215" s="395"/>
      <c r="AC215" s="395"/>
    </row>
    <row r="216" spans="1:29" s="394" customFormat="1" ht="10.5" customHeight="1">
      <c r="A216" s="392"/>
      <c r="B216" s="301"/>
      <c r="C216" s="393"/>
      <c r="I216" s="191"/>
      <c r="J216" s="191"/>
      <c r="K216" s="484"/>
      <c r="L216" s="191"/>
      <c r="M216" s="191"/>
      <c r="N216" s="191"/>
      <c r="O216" s="191"/>
      <c r="P216" s="484"/>
      <c r="Q216" s="191"/>
      <c r="R216" s="191"/>
      <c r="S216" s="455"/>
      <c r="T216" s="191"/>
      <c r="U216" s="191"/>
      <c r="V216" s="191"/>
      <c r="W216" s="191"/>
      <c r="X216" s="191"/>
      <c r="Y216" s="47"/>
      <c r="Z216" s="395"/>
      <c r="AA216" s="395"/>
      <c r="AB216" s="395"/>
      <c r="AC216" s="395"/>
    </row>
    <row r="217" spans="1:29" s="394" customFormat="1" ht="10.5" customHeight="1">
      <c r="A217" s="392"/>
      <c r="B217" s="301"/>
      <c r="C217" s="393"/>
      <c r="I217" s="191"/>
      <c r="J217" s="191"/>
      <c r="K217" s="484"/>
      <c r="L217" s="191"/>
      <c r="M217" s="191"/>
      <c r="N217" s="191"/>
      <c r="O217" s="191"/>
      <c r="P217" s="484"/>
      <c r="Q217" s="191"/>
      <c r="R217" s="191"/>
      <c r="S217" s="455"/>
      <c r="T217" s="191"/>
      <c r="U217" s="191"/>
      <c r="V217" s="191"/>
      <c r="W217" s="191"/>
      <c r="X217" s="191"/>
      <c r="Y217" s="47"/>
      <c r="Z217" s="395"/>
      <c r="AA217" s="395"/>
      <c r="AB217" s="395"/>
      <c r="AC217" s="395"/>
    </row>
    <row r="218" spans="1:29" s="394" customFormat="1" ht="10.5" customHeight="1">
      <c r="A218" s="392"/>
      <c r="B218" s="301"/>
      <c r="C218" s="393"/>
      <c r="I218" s="191"/>
      <c r="J218" s="191"/>
      <c r="K218" s="484"/>
      <c r="L218" s="191"/>
      <c r="M218" s="191"/>
      <c r="N218" s="191"/>
      <c r="O218" s="191"/>
      <c r="P218" s="484"/>
      <c r="Q218" s="191"/>
      <c r="R218" s="191"/>
      <c r="S218" s="455"/>
      <c r="T218" s="191"/>
      <c r="U218" s="191"/>
      <c r="V218" s="191"/>
      <c r="W218" s="191"/>
      <c r="X218" s="191"/>
      <c r="Y218" s="47"/>
      <c r="Z218" s="395"/>
      <c r="AA218" s="395"/>
      <c r="AB218" s="395"/>
      <c r="AC218" s="395"/>
    </row>
    <row r="219" spans="1:29" s="394" customFormat="1" ht="10.5" customHeight="1">
      <c r="A219" s="392"/>
      <c r="B219" s="301"/>
      <c r="C219" s="393"/>
      <c r="I219" s="191"/>
      <c r="J219" s="191"/>
      <c r="K219" s="484"/>
      <c r="L219" s="191"/>
      <c r="M219" s="191"/>
      <c r="N219" s="191"/>
      <c r="O219" s="191"/>
      <c r="P219" s="484"/>
      <c r="Q219" s="191"/>
      <c r="R219" s="191"/>
      <c r="S219" s="455"/>
      <c r="T219" s="191"/>
      <c r="U219" s="191"/>
      <c r="V219" s="191"/>
      <c r="W219" s="191"/>
      <c r="X219" s="191"/>
      <c r="Y219" s="47"/>
      <c r="Z219" s="395"/>
      <c r="AA219" s="395"/>
      <c r="AB219" s="395"/>
      <c r="AC219" s="395"/>
    </row>
    <row r="220" spans="1:29" s="394" customFormat="1" ht="10.5" customHeight="1">
      <c r="A220" s="392"/>
      <c r="B220" s="301"/>
      <c r="C220" s="393"/>
      <c r="I220" s="191"/>
      <c r="J220" s="191"/>
      <c r="K220" s="484"/>
      <c r="L220" s="191"/>
      <c r="M220" s="191"/>
      <c r="N220" s="191"/>
      <c r="O220" s="191"/>
      <c r="P220" s="484"/>
      <c r="Q220" s="191"/>
      <c r="R220" s="191"/>
      <c r="S220" s="455"/>
      <c r="T220" s="191"/>
      <c r="U220" s="191"/>
      <c r="V220" s="191"/>
      <c r="W220" s="191"/>
      <c r="X220" s="191"/>
      <c r="Y220" s="47"/>
      <c r="Z220" s="395"/>
      <c r="AA220" s="395"/>
      <c r="AB220" s="395"/>
      <c r="AC220" s="395"/>
    </row>
    <row r="221" spans="1:29" s="394" customFormat="1" ht="10.5" customHeight="1">
      <c r="A221" s="392"/>
      <c r="B221" s="301"/>
      <c r="C221" s="393"/>
      <c r="I221" s="191"/>
      <c r="J221" s="191"/>
      <c r="K221" s="484"/>
      <c r="L221" s="191"/>
      <c r="M221" s="191"/>
      <c r="N221" s="191"/>
      <c r="O221" s="191"/>
      <c r="P221" s="484"/>
      <c r="Q221" s="191"/>
      <c r="R221" s="191"/>
      <c r="S221" s="455"/>
      <c r="T221" s="191"/>
      <c r="U221" s="191"/>
      <c r="V221" s="191"/>
      <c r="W221" s="191"/>
      <c r="X221" s="191"/>
      <c r="Y221" s="47"/>
      <c r="Z221" s="395"/>
      <c r="AA221" s="395"/>
      <c r="AB221" s="395"/>
      <c r="AC221" s="395"/>
    </row>
    <row r="222" spans="1:29" s="394" customFormat="1" ht="10.5" customHeight="1">
      <c r="A222" s="392"/>
      <c r="B222" s="301"/>
      <c r="C222" s="393"/>
      <c r="I222" s="191"/>
      <c r="J222" s="191"/>
      <c r="K222" s="484"/>
      <c r="L222" s="191"/>
      <c r="M222" s="191"/>
      <c r="N222" s="191"/>
      <c r="O222" s="191"/>
      <c r="P222" s="484"/>
      <c r="Q222" s="191"/>
      <c r="R222" s="191"/>
      <c r="S222" s="455"/>
      <c r="T222" s="191"/>
      <c r="U222" s="191"/>
      <c r="V222" s="191"/>
      <c r="W222" s="191"/>
      <c r="X222" s="191"/>
      <c r="Y222" s="47"/>
      <c r="Z222" s="395"/>
      <c r="AA222" s="395"/>
      <c r="AB222" s="395"/>
      <c r="AC222" s="395"/>
    </row>
    <row r="223" spans="1:29" s="394" customFormat="1" ht="10.5" customHeight="1">
      <c r="A223" s="392"/>
      <c r="B223" s="301"/>
      <c r="C223" s="393"/>
      <c r="I223" s="191"/>
      <c r="J223" s="191"/>
      <c r="K223" s="484"/>
      <c r="L223" s="191"/>
      <c r="M223" s="191"/>
      <c r="N223" s="191"/>
      <c r="O223" s="191"/>
      <c r="P223" s="484"/>
      <c r="Q223" s="191"/>
      <c r="R223" s="191"/>
      <c r="S223" s="455"/>
      <c r="T223" s="191"/>
      <c r="U223" s="191"/>
      <c r="V223" s="191"/>
      <c r="W223" s="191"/>
      <c r="X223" s="191"/>
      <c r="Y223" s="47"/>
      <c r="Z223" s="395"/>
      <c r="AA223" s="395"/>
      <c r="AB223" s="395"/>
      <c r="AC223" s="395"/>
    </row>
    <row r="224" spans="1:29" s="394" customFormat="1" ht="10.5" customHeight="1">
      <c r="A224" s="392"/>
      <c r="B224" s="301"/>
      <c r="C224" s="393"/>
      <c r="I224" s="191"/>
      <c r="J224" s="191"/>
      <c r="K224" s="484"/>
      <c r="L224" s="191"/>
      <c r="M224" s="191"/>
      <c r="N224" s="191"/>
      <c r="O224" s="191"/>
      <c r="P224" s="484"/>
      <c r="Q224" s="191"/>
      <c r="R224" s="191"/>
      <c r="S224" s="455"/>
      <c r="T224" s="191"/>
      <c r="U224" s="191"/>
      <c r="V224" s="191"/>
      <c r="W224" s="191"/>
      <c r="X224" s="191"/>
      <c r="Y224" s="47"/>
      <c r="Z224" s="395"/>
      <c r="AA224" s="395"/>
      <c r="AB224" s="395"/>
      <c r="AC224" s="395"/>
    </row>
    <row r="225" spans="1:29" s="394" customFormat="1" ht="10.5" customHeight="1">
      <c r="A225" s="392"/>
      <c r="B225" s="301"/>
      <c r="C225" s="393"/>
      <c r="I225" s="191"/>
      <c r="J225" s="191"/>
      <c r="K225" s="484"/>
      <c r="L225" s="191"/>
      <c r="M225" s="191"/>
      <c r="N225" s="191"/>
      <c r="O225" s="191"/>
      <c r="P225" s="484"/>
      <c r="Q225" s="191"/>
      <c r="R225" s="191"/>
      <c r="S225" s="455"/>
      <c r="T225" s="191"/>
      <c r="U225" s="191"/>
      <c r="V225" s="191"/>
      <c r="W225" s="191"/>
      <c r="X225" s="191"/>
      <c r="Y225" s="47"/>
      <c r="Z225" s="395"/>
      <c r="AA225" s="395"/>
      <c r="AB225" s="395"/>
      <c r="AC225" s="395"/>
    </row>
    <row r="226" spans="1:29" s="394" customFormat="1" ht="10.5" customHeight="1">
      <c r="A226" s="392"/>
      <c r="B226" s="301"/>
      <c r="C226" s="393"/>
      <c r="I226" s="191"/>
      <c r="J226" s="191"/>
      <c r="K226" s="484"/>
      <c r="L226" s="191"/>
      <c r="M226" s="191"/>
      <c r="N226" s="191"/>
      <c r="O226" s="191"/>
      <c r="P226" s="484"/>
      <c r="Q226" s="191"/>
      <c r="R226" s="191"/>
      <c r="S226" s="455"/>
      <c r="T226" s="191"/>
      <c r="U226" s="191"/>
      <c r="V226" s="191"/>
      <c r="W226" s="191"/>
      <c r="X226" s="191"/>
      <c r="Y226" s="47"/>
      <c r="Z226" s="395"/>
      <c r="AA226" s="395"/>
      <c r="AB226" s="395"/>
      <c r="AC226" s="395"/>
    </row>
    <row r="227" spans="1:29" s="394" customFormat="1" ht="10.5" customHeight="1">
      <c r="A227" s="392"/>
      <c r="B227" s="301"/>
      <c r="C227" s="393"/>
      <c r="I227" s="191"/>
      <c r="J227" s="191"/>
      <c r="K227" s="484"/>
      <c r="L227" s="191"/>
      <c r="M227" s="191"/>
      <c r="N227" s="191"/>
      <c r="O227" s="191"/>
      <c r="P227" s="484"/>
      <c r="Q227" s="191"/>
      <c r="R227" s="191"/>
      <c r="S227" s="455"/>
      <c r="T227" s="191"/>
      <c r="U227" s="191"/>
      <c r="V227" s="191"/>
      <c r="W227" s="191"/>
      <c r="X227" s="191"/>
      <c r="Y227" s="47"/>
      <c r="Z227" s="395"/>
      <c r="AA227" s="395"/>
      <c r="AB227" s="395"/>
      <c r="AC227" s="395"/>
    </row>
    <row r="228" spans="1:29" s="394" customFormat="1" ht="10.5" customHeight="1">
      <c r="A228" s="392"/>
      <c r="B228" s="301"/>
      <c r="C228" s="393"/>
      <c r="I228" s="191"/>
      <c r="J228" s="191"/>
      <c r="K228" s="484"/>
      <c r="L228" s="191"/>
      <c r="M228" s="191"/>
      <c r="N228" s="191"/>
      <c r="O228" s="191"/>
      <c r="P228" s="484"/>
      <c r="Q228" s="191"/>
      <c r="R228" s="191"/>
      <c r="S228" s="455"/>
      <c r="T228" s="191"/>
      <c r="U228" s="191"/>
      <c r="V228" s="191"/>
      <c r="W228" s="191"/>
      <c r="X228" s="191"/>
      <c r="Y228" s="47"/>
      <c r="Z228" s="395"/>
      <c r="AA228" s="395"/>
      <c r="AB228" s="395"/>
      <c r="AC228" s="395"/>
    </row>
    <row r="229" spans="1:29" s="394" customFormat="1" ht="10.5" customHeight="1">
      <c r="A229" s="392"/>
      <c r="B229" s="301"/>
      <c r="C229" s="393"/>
      <c r="I229" s="191"/>
      <c r="J229" s="191"/>
      <c r="K229" s="484"/>
      <c r="L229" s="191"/>
      <c r="M229" s="191"/>
      <c r="N229" s="191"/>
      <c r="O229" s="191"/>
      <c r="P229" s="484"/>
      <c r="Q229" s="191"/>
      <c r="R229" s="191"/>
      <c r="S229" s="455"/>
      <c r="T229" s="191"/>
      <c r="U229" s="191"/>
      <c r="V229" s="191"/>
      <c r="W229" s="191"/>
      <c r="X229" s="191"/>
      <c r="Y229" s="47"/>
      <c r="Z229" s="395"/>
      <c r="AA229" s="395"/>
      <c r="AB229" s="395"/>
      <c r="AC229" s="395"/>
    </row>
    <row r="230" spans="1:29" s="394" customFormat="1" ht="10.5" customHeight="1">
      <c r="A230" s="392"/>
      <c r="B230" s="301"/>
      <c r="C230" s="393"/>
      <c r="I230" s="191"/>
      <c r="J230" s="191"/>
      <c r="K230" s="484"/>
      <c r="L230" s="191"/>
      <c r="M230" s="191"/>
      <c r="N230" s="191"/>
      <c r="O230" s="191"/>
      <c r="P230" s="484"/>
      <c r="Q230" s="191"/>
      <c r="R230" s="191"/>
      <c r="S230" s="455"/>
      <c r="T230" s="191"/>
      <c r="U230" s="191"/>
      <c r="V230" s="191"/>
      <c r="W230" s="191"/>
      <c r="X230" s="191"/>
      <c r="Y230" s="47"/>
      <c r="Z230" s="395"/>
      <c r="AA230" s="395"/>
      <c r="AB230" s="395"/>
      <c r="AC230" s="395"/>
    </row>
    <row r="231" spans="1:29" s="394" customFormat="1" ht="10.5" customHeight="1">
      <c r="A231" s="392"/>
      <c r="B231" s="301"/>
      <c r="C231" s="393"/>
      <c r="I231" s="191"/>
      <c r="J231" s="191"/>
      <c r="K231" s="484"/>
      <c r="L231" s="191"/>
      <c r="M231" s="191"/>
      <c r="N231" s="191"/>
      <c r="O231" s="191"/>
      <c r="P231" s="484"/>
      <c r="Q231" s="191"/>
      <c r="R231" s="191"/>
      <c r="S231" s="455"/>
      <c r="T231" s="191"/>
      <c r="U231" s="191"/>
      <c r="V231" s="191"/>
      <c r="W231" s="191"/>
      <c r="X231" s="191"/>
      <c r="Y231" s="47"/>
      <c r="Z231" s="395"/>
      <c r="AA231" s="395"/>
      <c r="AB231" s="395"/>
      <c r="AC231" s="395"/>
    </row>
    <row r="232" spans="1:29" s="394" customFormat="1" ht="10.5" customHeight="1">
      <c r="A232" s="392"/>
      <c r="B232" s="301"/>
      <c r="C232" s="393"/>
      <c r="I232" s="191"/>
      <c r="J232" s="191"/>
      <c r="K232" s="484"/>
      <c r="L232" s="191"/>
      <c r="M232" s="191"/>
      <c r="N232" s="191"/>
      <c r="O232" s="191"/>
      <c r="P232" s="484"/>
      <c r="Q232" s="191"/>
      <c r="R232" s="191"/>
      <c r="S232" s="455"/>
      <c r="T232" s="191"/>
      <c r="U232" s="191"/>
      <c r="V232" s="191"/>
      <c r="W232" s="191"/>
      <c r="X232" s="191"/>
      <c r="Y232" s="47"/>
      <c r="Z232" s="395"/>
      <c r="AA232" s="395"/>
      <c r="AB232" s="395"/>
      <c r="AC232" s="395"/>
    </row>
    <row r="233" spans="1:29" s="394" customFormat="1" ht="10.5" customHeight="1">
      <c r="A233" s="392"/>
      <c r="B233" s="301"/>
      <c r="C233" s="393"/>
      <c r="I233" s="191"/>
      <c r="J233" s="191"/>
      <c r="K233" s="484"/>
      <c r="L233" s="191"/>
      <c r="M233" s="191"/>
      <c r="N233" s="191"/>
      <c r="O233" s="191"/>
      <c r="P233" s="484"/>
      <c r="Q233" s="191"/>
      <c r="R233" s="191"/>
      <c r="S233" s="455"/>
      <c r="T233" s="191"/>
      <c r="U233" s="191"/>
      <c r="V233" s="191"/>
      <c r="W233" s="191"/>
      <c r="X233" s="191"/>
      <c r="Y233" s="47"/>
      <c r="Z233" s="395"/>
      <c r="AA233" s="395"/>
      <c r="AB233" s="395"/>
      <c r="AC233" s="395"/>
    </row>
    <row r="234" spans="1:29" s="394" customFormat="1" ht="10.5" customHeight="1">
      <c r="A234" s="392"/>
      <c r="B234" s="301"/>
      <c r="C234" s="393"/>
      <c r="I234" s="191"/>
      <c r="J234" s="191"/>
      <c r="K234" s="484"/>
      <c r="L234" s="191"/>
      <c r="M234" s="191"/>
      <c r="N234" s="191"/>
      <c r="O234" s="191"/>
      <c r="P234" s="484"/>
      <c r="Q234" s="191"/>
      <c r="R234" s="191"/>
      <c r="S234" s="455"/>
      <c r="T234" s="191"/>
      <c r="U234" s="191"/>
      <c r="V234" s="191"/>
      <c r="W234" s="191"/>
      <c r="X234" s="191"/>
      <c r="Y234" s="47"/>
      <c r="Z234" s="395"/>
      <c r="AA234" s="395"/>
      <c r="AB234" s="395"/>
      <c r="AC234" s="395"/>
    </row>
    <row r="235" spans="1:29" s="394" customFormat="1" ht="10.5" customHeight="1">
      <c r="A235" s="392"/>
      <c r="B235" s="301"/>
      <c r="C235" s="393"/>
      <c r="I235" s="191"/>
      <c r="J235" s="191"/>
      <c r="K235" s="484"/>
      <c r="L235" s="191"/>
      <c r="M235" s="191"/>
      <c r="N235" s="191"/>
      <c r="O235" s="191"/>
      <c r="P235" s="484"/>
      <c r="Q235" s="191"/>
      <c r="R235" s="191"/>
      <c r="S235" s="455"/>
      <c r="T235" s="191"/>
      <c r="U235" s="191"/>
      <c r="V235" s="191"/>
      <c r="W235" s="191"/>
      <c r="X235" s="191"/>
      <c r="Y235" s="47"/>
      <c r="Z235" s="395"/>
      <c r="AA235" s="395"/>
      <c r="AB235" s="395"/>
      <c r="AC235" s="395"/>
    </row>
    <row r="236" spans="1:29" s="394" customFormat="1" ht="10.5" customHeight="1">
      <c r="A236" s="392"/>
      <c r="B236" s="301"/>
      <c r="C236" s="393"/>
      <c r="I236" s="191"/>
      <c r="J236" s="191"/>
      <c r="K236" s="484"/>
      <c r="L236" s="191"/>
      <c r="M236" s="191"/>
      <c r="N236" s="191"/>
      <c r="O236" s="191"/>
      <c r="P236" s="484"/>
      <c r="Q236" s="191"/>
      <c r="R236" s="191"/>
      <c r="S236" s="455"/>
      <c r="T236" s="191"/>
      <c r="U236" s="191"/>
      <c r="V236" s="191"/>
      <c r="W236" s="191"/>
      <c r="X236" s="191"/>
      <c r="Y236" s="47"/>
      <c r="Z236" s="395"/>
      <c r="AA236" s="395"/>
      <c r="AB236" s="395"/>
      <c r="AC236" s="395"/>
    </row>
    <row r="237" spans="1:29" s="394" customFormat="1" ht="10.5" customHeight="1">
      <c r="A237" s="392"/>
      <c r="B237" s="301"/>
      <c r="C237" s="393"/>
      <c r="I237" s="191"/>
      <c r="J237" s="191"/>
      <c r="K237" s="484"/>
      <c r="L237" s="191"/>
      <c r="M237" s="191"/>
      <c r="N237" s="191"/>
      <c r="O237" s="191"/>
      <c r="P237" s="484"/>
      <c r="Q237" s="191"/>
      <c r="R237" s="191"/>
      <c r="S237" s="455"/>
      <c r="T237" s="191"/>
      <c r="U237" s="191"/>
      <c r="V237" s="191"/>
      <c r="W237" s="191"/>
      <c r="X237" s="191"/>
      <c r="Y237" s="47"/>
      <c r="Z237" s="395"/>
      <c r="AA237" s="395"/>
      <c r="AB237" s="395"/>
      <c r="AC237" s="395"/>
    </row>
    <row r="238" spans="1:29" s="394" customFormat="1" ht="10.5" customHeight="1">
      <c r="A238" s="392"/>
      <c r="B238" s="301"/>
      <c r="C238" s="393"/>
      <c r="I238" s="191"/>
      <c r="J238" s="191"/>
      <c r="K238" s="484"/>
      <c r="L238" s="191"/>
      <c r="M238" s="191"/>
      <c r="N238" s="191"/>
      <c r="O238" s="191"/>
      <c r="P238" s="484"/>
      <c r="Q238" s="191"/>
      <c r="R238" s="191"/>
      <c r="S238" s="455"/>
      <c r="T238" s="191"/>
      <c r="U238" s="191"/>
      <c r="V238" s="191"/>
      <c r="W238" s="191"/>
      <c r="X238" s="191"/>
      <c r="Y238" s="47"/>
      <c r="Z238" s="395"/>
      <c r="AA238" s="395"/>
      <c r="AB238" s="395"/>
      <c r="AC238" s="395"/>
    </row>
    <row r="239" spans="1:29" s="394" customFormat="1" ht="10.5" customHeight="1">
      <c r="A239" s="392"/>
      <c r="B239" s="301"/>
      <c r="C239" s="393"/>
      <c r="I239" s="191"/>
      <c r="J239" s="191"/>
      <c r="K239" s="484"/>
      <c r="L239" s="191"/>
      <c r="M239" s="191"/>
      <c r="N239" s="191"/>
      <c r="O239" s="191"/>
      <c r="P239" s="484"/>
      <c r="Q239" s="191"/>
      <c r="R239" s="191"/>
      <c r="S239" s="455"/>
      <c r="T239" s="191"/>
      <c r="U239" s="191"/>
      <c r="V239" s="191"/>
      <c r="W239" s="191"/>
      <c r="X239" s="191"/>
      <c r="Y239" s="47"/>
      <c r="Z239" s="395"/>
      <c r="AA239" s="395"/>
      <c r="AB239" s="395"/>
      <c r="AC239" s="395"/>
    </row>
    <row r="240" spans="1:29" s="394" customFormat="1" ht="10.5" customHeight="1">
      <c r="A240" s="392"/>
      <c r="B240" s="301"/>
      <c r="C240" s="393"/>
      <c r="I240" s="191"/>
      <c r="J240" s="191"/>
      <c r="K240" s="484"/>
      <c r="L240" s="191"/>
      <c r="M240" s="191"/>
      <c r="N240" s="191"/>
      <c r="O240" s="191"/>
      <c r="P240" s="484"/>
      <c r="Q240" s="191"/>
      <c r="R240" s="191"/>
      <c r="S240" s="455"/>
      <c r="T240" s="191"/>
      <c r="U240" s="191"/>
      <c r="V240" s="191"/>
      <c r="W240" s="191"/>
      <c r="X240" s="191"/>
      <c r="Y240" s="47"/>
      <c r="Z240" s="395"/>
      <c r="AA240" s="395"/>
      <c r="AB240" s="395"/>
      <c r="AC240" s="395"/>
    </row>
    <row r="241" spans="1:29" s="394" customFormat="1" ht="10.5" customHeight="1">
      <c r="A241" s="392"/>
      <c r="B241" s="301"/>
      <c r="C241" s="393"/>
      <c r="I241" s="191"/>
      <c r="J241" s="191"/>
      <c r="K241" s="484"/>
      <c r="L241" s="191"/>
      <c r="M241" s="191"/>
      <c r="N241" s="191"/>
      <c r="O241" s="191"/>
      <c r="P241" s="484"/>
      <c r="Q241" s="191"/>
      <c r="R241" s="191"/>
      <c r="S241" s="455"/>
      <c r="T241" s="191"/>
      <c r="U241" s="191"/>
      <c r="V241" s="191"/>
      <c r="W241" s="191"/>
      <c r="X241" s="191"/>
      <c r="Y241" s="47"/>
      <c r="Z241" s="395"/>
      <c r="AA241" s="395"/>
      <c r="AB241" s="395"/>
      <c r="AC241" s="395"/>
    </row>
    <row r="242" spans="1:29" s="394" customFormat="1" ht="10.5" customHeight="1">
      <c r="A242" s="392"/>
      <c r="B242" s="301"/>
      <c r="C242" s="393"/>
      <c r="I242" s="191"/>
      <c r="J242" s="191"/>
      <c r="K242" s="484"/>
      <c r="L242" s="191"/>
      <c r="M242" s="191"/>
      <c r="N242" s="191"/>
      <c r="O242" s="191"/>
      <c r="P242" s="484"/>
      <c r="Q242" s="191"/>
      <c r="R242" s="191"/>
      <c r="S242" s="455"/>
      <c r="T242" s="191"/>
      <c r="U242" s="191"/>
      <c r="V242" s="191"/>
      <c r="W242" s="191"/>
      <c r="X242" s="191"/>
      <c r="Y242" s="47"/>
      <c r="Z242" s="395"/>
      <c r="AA242" s="395"/>
      <c r="AB242" s="395"/>
      <c r="AC242" s="395"/>
    </row>
    <row r="243" spans="1:29" s="394" customFormat="1" ht="10.5" customHeight="1">
      <c r="A243" s="392"/>
      <c r="B243" s="301"/>
      <c r="C243" s="393"/>
      <c r="I243" s="191"/>
      <c r="J243" s="191"/>
      <c r="K243" s="484"/>
      <c r="L243" s="191"/>
      <c r="M243" s="191"/>
      <c r="N243" s="191"/>
      <c r="O243" s="191"/>
      <c r="P243" s="484"/>
      <c r="Q243" s="191"/>
      <c r="R243" s="191"/>
      <c r="S243" s="455"/>
      <c r="T243" s="191"/>
      <c r="U243" s="191"/>
      <c r="V243" s="191"/>
      <c r="W243" s="191"/>
      <c r="X243" s="191"/>
      <c r="Y243" s="47"/>
      <c r="Z243" s="395"/>
      <c r="AA243" s="395"/>
      <c r="AB243" s="395"/>
      <c r="AC243" s="395"/>
    </row>
    <row r="244" spans="1:29" s="394" customFormat="1" ht="10.5" customHeight="1">
      <c r="A244" s="392"/>
      <c r="B244" s="301"/>
      <c r="C244" s="393"/>
      <c r="I244" s="191"/>
      <c r="J244" s="191"/>
      <c r="K244" s="484"/>
      <c r="L244" s="191"/>
      <c r="M244" s="191"/>
      <c r="N244" s="191"/>
      <c r="O244" s="191"/>
      <c r="P244" s="484"/>
      <c r="Q244" s="191"/>
      <c r="R244" s="191"/>
      <c r="S244" s="455"/>
      <c r="T244" s="191"/>
      <c r="U244" s="191"/>
      <c r="V244" s="191"/>
      <c r="W244" s="191"/>
      <c r="X244" s="191"/>
      <c r="Y244" s="47"/>
      <c r="Z244" s="395"/>
      <c r="AA244" s="395"/>
      <c r="AB244" s="395"/>
      <c r="AC244" s="395"/>
    </row>
    <row r="245" spans="1:29" s="394" customFormat="1" ht="10.5" customHeight="1">
      <c r="A245" s="392"/>
      <c r="B245" s="301"/>
      <c r="C245" s="393"/>
      <c r="I245" s="191"/>
      <c r="J245" s="191"/>
      <c r="K245" s="484"/>
      <c r="L245" s="191"/>
      <c r="M245" s="191"/>
      <c r="N245" s="191"/>
      <c r="O245" s="191"/>
      <c r="P245" s="484"/>
      <c r="Q245" s="191"/>
      <c r="R245" s="191"/>
      <c r="S245" s="455"/>
      <c r="T245" s="191"/>
      <c r="U245" s="191"/>
      <c r="V245" s="191"/>
      <c r="W245" s="191"/>
      <c r="X245" s="191"/>
      <c r="Y245" s="47"/>
      <c r="Z245" s="395"/>
      <c r="AA245" s="395"/>
      <c r="AB245" s="395"/>
      <c r="AC245" s="395"/>
    </row>
    <row r="246" spans="1:29" s="394" customFormat="1" ht="10.5" customHeight="1">
      <c r="A246" s="392"/>
      <c r="B246" s="301"/>
      <c r="C246" s="393"/>
      <c r="I246" s="191"/>
      <c r="J246" s="191"/>
      <c r="K246" s="484"/>
      <c r="L246" s="191"/>
      <c r="M246" s="191"/>
      <c r="N246" s="191"/>
      <c r="O246" s="191"/>
      <c r="P246" s="484"/>
      <c r="Q246" s="191"/>
      <c r="R246" s="191"/>
      <c r="S246" s="455"/>
      <c r="T246" s="191"/>
      <c r="U246" s="191"/>
      <c r="V246" s="191"/>
      <c r="W246" s="191"/>
      <c r="X246" s="191"/>
      <c r="Y246" s="47"/>
      <c r="Z246" s="395"/>
      <c r="AA246" s="395"/>
      <c r="AB246" s="395"/>
      <c r="AC246" s="395"/>
    </row>
    <row r="247" spans="1:29" s="394" customFormat="1" ht="10.5" customHeight="1">
      <c r="A247" s="392"/>
      <c r="B247" s="301"/>
      <c r="C247" s="393"/>
      <c r="I247" s="191"/>
      <c r="J247" s="191"/>
      <c r="K247" s="484"/>
      <c r="L247" s="191"/>
      <c r="M247" s="191"/>
      <c r="N247" s="191"/>
      <c r="O247" s="191"/>
      <c r="P247" s="484"/>
      <c r="Q247" s="191"/>
      <c r="R247" s="191"/>
      <c r="S247" s="455"/>
      <c r="T247" s="191"/>
      <c r="U247" s="191"/>
      <c r="V247" s="191"/>
      <c r="W247" s="191"/>
      <c r="X247" s="191"/>
      <c r="Y247" s="47"/>
      <c r="Z247" s="395"/>
      <c r="AA247" s="395"/>
      <c r="AB247" s="395"/>
      <c r="AC247" s="395"/>
    </row>
    <row r="248" spans="1:29" s="394" customFormat="1" ht="10.5" customHeight="1">
      <c r="A248" s="392"/>
      <c r="B248" s="301"/>
      <c r="C248" s="393"/>
      <c r="I248" s="191"/>
      <c r="J248" s="191"/>
      <c r="K248" s="484"/>
      <c r="L248" s="191"/>
      <c r="M248" s="191"/>
      <c r="N248" s="191"/>
      <c r="O248" s="191"/>
      <c r="P248" s="484"/>
      <c r="Q248" s="191"/>
      <c r="R248" s="191"/>
      <c r="S248" s="455"/>
      <c r="T248" s="191"/>
      <c r="U248" s="191"/>
      <c r="V248" s="191"/>
      <c r="W248" s="191"/>
      <c r="X248" s="191"/>
      <c r="Y248" s="47"/>
      <c r="Z248" s="395"/>
      <c r="AA248" s="395"/>
      <c r="AB248" s="395"/>
      <c r="AC248" s="395"/>
    </row>
    <row r="249" spans="1:29" s="394" customFormat="1" ht="10.5" customHeight="1">
      <c r="A249" s="392"/>
      <c r="B249" s="301"/>
      <c r="C249" s="393"/>
      <c r="I249" s="191"/>
      <c r="J249" s="191"/>
      <c r="K249" s="484"/>
      <c r="L249" s="191"/>
      <c r="M249" s="191"/>
      <c r="N249" s="191"/>
      <c r="O249" s="191"/>
      <c r="P249" s="484"/>
      <c r="Q249" s="191"/>
      <c r="R249" s="191"/>
      <c r="S249" s="455"/>
      <c r="T249" s="191"/>
      <c r="U249" s="191"/>
      <c r="V249" s="191"/>
      <c r="W249" s="191"/>
      <c r="X249" s="191"/>
      <c r="Y249" s="47"/>
      <c r="Z249" s="395"/>
      <c r="AA249" s="395"/>
      <c r="AB249" s="395"/>
      <c r="AC249" s="395"/>
    </row>
    <row r="250" spans="1:29" s="394" customFormat="1" ht="10.5" customHeight="1">
      <c r="A250" s="392"/>
      <c r="B250" s="301"/>
      <c r="C250" s="393"/>
      <c r="I250" s="191"/>
      <c r="J250" s="191"/>
      <c r="K250" s="484"/>
      <c r="L250" s="191"/>
      <c r="M250" s="191"/>
      <c r="N250" s="191"/>
      <c r="O250" s="191"/>
      <c r="P250" s="484"/>
      <c r="Q250" s="191"/>
      <c r="R250" s="191"/>
      <c r="S250" s="455"/>
      <c r="T250" s="191"/>
      <c r="U250" s="191"/>
      <c r="V250" s="191"/>
      <c r="W250" s="191"/>
      <c r="X250" s="191"/>
      <c r="Y250" s="47"/>
      <c r="Z250" s="395"/>
      <c r="AA250" s="395"/>
      <c r="AB250" s="395"/>
      <c r="AC250" s="395"/>
    </row>
    <row r="251" spans="1:29" s="394" customFormat="1" ht="10.5" customHeight="1">
      <c r="A251" s="392"/>
      <c r="B251" s="301"/>
      <c r="C251" s="393"/>
      <c r="I251" s="191"/>
      <c r="J251" s="191"/>
      <c r="K251" s="484"/>
      <c r="L251" s="191"/>
      <c r="M251" s="191"/>
      <c r="N251" s="191"/>
      <c r="O251" s="191"/>
      <c r="P251" s="484"/>
      <c r="Q251" s="191"/>
      <c r="R251" s="191"/>
      <c r="S251" s="455"/>
      <c r="T251" s="191"/>
      <c r="U251" s="191"/>
      <c r="V251" s="191"/>
      <c r="W251" s="191"/>
      <c r="X251" s="191"/>
      <c r="Y251" s="47"/>
      <c r="Z251" s="395"/>
      <c r="AA251" s="395"/>
      <c r="AB251" s="395"/>
      <c r="AC251" s="395"/>
    </row>
    <row r="252" spans="1:29" s="394" customFormat="1" ht="10.5" customHeight="1">
      <c r="A252" s="392"/>
      <c r="B252" s="301"/>
      <c r="C252" s="393"/>
      <c r="I252" s="191"/>
      <c r="J252" s="191"/>
      <c r="K252" s="484"/>
      <c r="L252" s="191"/>
      <c r="M252" s="191"/>
      <c r="N252" s="191"/>
      <c r="O252" s="191"/>
      <c r="P252" s="484"/>
      <c r="Q252" s="191"/>
      <c r="R252" s="191"/>
      <c r="S252" s="455"/>
      <c r="T252" s="191"/>
      <c r="U252" s="191"/>
      <c r="V252" s="191"/>
      <c r="W252" s="191"/>
      <c r="X252" s="191"/>
      <c r="Y252" s="47"/>
      <c r="Z252" s="395"/>
      <c r="AA252" s="395"/>
      <c r="AB252" s="395"/>
      <c r="AC252" s="395"/>
    </row>
    <row r="253" spans="1:29" s="394" customFormat="1" ht="10.5" customHeight="1">
      <c r="A253" s="392"/>
      <c r="B253" s="301"/>
      <c r="C253" s="393"/>
      <c r="I253" s="191"/>
      <c r="J253" s="191"/>
      <c r="K253" s="484"/>
      <c r="L253" s="191"/>
      <c r="M253" s="191"/>
      <c r="N253" s="191"/>
      <c r="O253" s="191"/>
      <c r="P253" s="484"/>
      <c r="Q253" s="191"/>
      <c r="R253" s="191"/>
      <c r="S253" s="455"/>
      <c r="T253" s="191"/>
      <c r="U253" s="191"/>
      <c r="V253" s="191"/>
      <c r="W253" s="191"/>
      <c r="X253" s="191"/>
      <c r="Y253" s="47"/>
      <c r="Z253" s="395"/>
      <c r="AA253" s="395"/>
      <c r="AB253" s="395"/>
      <c r="AC253" s="395"/>
    </row>
    <row r="254" spans="1:29" s="394" customFormat="1" ht="10.5" customHeight="1">
      <c r="A254" s="392"/>
      <c r="B254" s="301"/>
      <c r="C254" s="393"/>
      <c r="I254" s="191"/>
      <c r="J254" s="191"/>
      <c r="K254" s="484"/>
      <c r="L254" s="191"/>
      <c r="M254" s="191"/>
      <c r="N254" s="191"/>
      <c r="O254" s="191"/>
      <c r="P254" s="484"/>
      <c r="Q254" s="191"/>
      <c r="R254" s="191"/>
      <c r="S254" s="455"/>
      <c r="T254" s="191"/>
      <c r="U254" s="191"/>
      <c r="V254" s="191"/>
      <c r="W254" s="191"/>
      <c r="X254" s="191"/>
      <c r="Y254" s="47"/>
      <c r="Z254" s="395"/>
      <c r="AA254" s="395"/>
      <c r="AB254" s="395"/>
      <c r="AC254" s="395"/>
    </row>
    <row r="255" spans="1:29" s="394" customFormat="1" ht="10.5" customHeight="1">
      <c r="A255" s="392"/>
      <c r="B255" s="301"/>
      <c r="C255" s="393"/>
      <c r="I255" s="191"/>
      <c r="J255" s="191"/>
      <c r="K255" s="484"/>
      <c r="L255" s="191"/>
      <c r="M255" s="191"/>
      <c r="N255" s="191"/>
      <c r="O255" s="191"/>
      <c r="P255" s="484"/>
      <c r="Q255" s="191"/>
      <c r="R255" s="191"/>
      <c r="S255" s="455"/>
      <c r="T255" s="191"/>
      <c r="U255" s="191"/>
      <c r="V255" s="191"/>
      <c r="W255" s="191"/>
      <c r="X255" s="191"/>
      <c r="Y255" s="47"/>
      <c r="Z255" s="395"/>
      <c r="AA255" s="395"/>
      <c r="AB255" s="395"/>
      <c r="AC255" s="395"/>
    </row>
    <row r="256" spans="1:29" s="394" customFormat="1" ht="10.5" customHeight="1">
      <c r="A256" s="392"/>
      <c r="B256" s="301"/>
      <c r="C256" s="393"/>
      <c r="I256" s="191"/>
      <c r="J256" s="191"/>
      <c r="K256" s="484"/>
      <c r="L256" s="191"/>
      <c r="M256" s="191"/>
      <c r="N256" s="191"/>
      <c r="O256" s="191"/>
      <c r="P256" s="484"/>
      <c r="Q256" s="191"/>
      <c r="R256" s="191"/>
      <c r="S256" s="455"/>
      <c r="T256" s="191"/>
      <c r="U256" s="191"/>
      <c r="V256" s="191"/>
      <c r="W256" s="191"/>
      <c r="X256" s="191"/>
      <c r="Y256" s="47"/>
      <c r="Z256" s="395"/>
      <c r="AA256" s="395"/>
      <c r="AB256" s="395"/>
      <c r="AC256" s="395"/>
    </row>
    <row r="257" spans="1:29" s="394" customFormat="1" ht="10.5" customHeight="1">
      <c r="A257" s="392"/>
      <c r="B257" s="301"/>
      <c r="C257" s="393"/>
      <c r="I257" s="191"/>
      <c r="J257" s="191"/>
      <c r="K257" s="484"/>
      <c r="L257" s="191"/>
      <c r="M257" s="191"/>
      <c r="N257" s="191"/>
      <c r="O257" s="191"/>
      <c r="P257" s="484"/>
      <c r="Q257" s="191"/>
      <c r="R257" s="191"/>
      <c r="S257" s="455"/>
      <c r="T257" s="191"/>
      <c r="U257" s="191"/>
      <c r="V257" s="191"/>
      <c r="W257" s="191"/>
      <c r="X257" s="191"/>
      <c r="Y257" s="47"/>
      <c r="Z257" s="395"/>
      <c r="AA257" s="395"/>
      <c r="AB257" s="395"/>
      <c r="AC257" s="395"/>
    </row>
    <row r="258" spans="1:29" s="394" customFormat="1" ht="10.5" customHeight="1">
      <c r="A258" s="392"/>
      <c r="B258" s="301"/>
      <c r="C258" s="393"/>
      <c r="I258" s="191"/>
      <c r="J258" s="191"/>
      <c r="K258" s="484"/>
      <c r="L258" s="191"/>
      <c r="M258" s="191"/>
      <c r="N258" s="191"/>
      <c r="O258" s="191"/>
      <c r="P258" s="484"/>
      <c r="Q258" s="191"/>
      <c r="R258" s="191"/>
      <c r="S258" s="455"/>
      <c r="T258" s="191"/>
      <c r="U258" s="191"/>
      <c r="V258" s="191"/>
      <c r="W258" s="191"/>
      <c r="X258" s="191"/>
      <c r="Y258" s="47"/>
      <c r="Z258" s="395"/>
      <c r="AA258" s="395"/>
      <c r="AB258" s="395"/>
      <c r="AC258" s="395"/>
    </row>
    <row r="259" spans="1:29" s="394" customFormat="1" ht="10.5" customHeight="1">
      <c r="A259" s="392"/>
      <c r="B259" s="301"/>
      <c r="C259" s="393"/>
      <c r="I259" s="191"/>
      <c r="J259" s="191"/>
      <c r="K259" s="484"/>
      <c r="L259" s="191"/>
      <c r="M259" s="191"/>
      <c r="N259" s="191"/>
      <c r="O259" s="191"/>
      <c r="P259" s="484"/>
      <c r="Q259" s="191"/>
      <c r="R259" s="191"/>
      <c r="S259" s="455"/>
      <c r="T259" s="191"/>
      <c r="U259" s="191"/>
      <c r="V259" s="191"/>
      <c r="W259" s="191"/>
      <c r="X259" s="191"/>
      <c r="Y259" s="47"/>
      <c r="Z259" s="395"/>
      <c r="AA259" s="395"/>
      <c r="AB259" s="395"/>
      <c r="AC259" s="395"/>
    </row>
    <row r="263" spans="1:29" ht="10.5" customHeight="1">
      <c r="A263" s="33"/>
      <c r="B263" s="33"/>
      <c r="C263" s="33"/>
      <c r="I263" s="33"/>
      <c r="J263" s="33"/>
      <c r="L263" s="33"/>
      <c r="M263" s="33"/>
      <c r="N263" s="33"/>
      <c r="O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</row>
    <row r="264" spans="1:29" ht="10.5" customHeight="1">
      <c r="A264" s="33"/>
      <c r="B264" s="33"/>
      <c r="C264" s="33"/>
      <c r="I264" s="33"/>
      <c r="J264" s="33"/>
      <c r="L264" s="33"/>
      <c r="M264" s="33"/>
      <c r="N264" s="33"/>
      <c r="O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</row>
    <row r="265" spans="1:29" ht="10.5" customHeight="1">
      <c r="A265" s="33"/>
      <c r="B265" s="33"/>
      <c r="C265" s="33"/>
      <c r="I265" s="33"/>
      <c r="J265" s="33"/>
      <c r="L265" s="33"/>
      <c r="M265" s="33"/>
      <c r="N265" s="33"/>
      <c r="O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</row>
    <row r="266" spans="1:29" ht="10.5" customHeight="1">
      <c r="A266" s="33"/>
      <c r="B266" s="33"/>
      <c r="C266" s="33"/>
      <c r="I266" s="33"/>
      <c r="J266" s="33"/>
      <c r="L266" s="33"/>
      <c r="M266" s="33"/>
      <c r="N266" s="33"/>
      <c r="O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</row>
    <row r="267" spans="1:29" ht="10.5" customHeight="1">
      <c r="A267" s="33"/>
      <c r="B267" s="33"/>
      <c r="C267" s="33"/>
      <c r="I267" s="33"/>
      <c r="J267" s="33"/>
      <c r="L267" s="33"/>
      <c r="M267" s="33"/>
      <c r="N267" s="33"/>
      <c r="O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</row>
    <row r="268" spans="1:29" ht="10.5" customHeight="1">
      <c r="A268" s="33"/>
      <c r="B268" s="33"/>
      <c r="C268" s="33"/>
      <c r="I268" s="33"/>
      <c r="J268" s="33"/>
      <c r="L268" s="33"/>
      <c r="M268" s="33"/>
      <c r="N268" s="33"/>
      <c r="O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</row>
    <row r="269" spans="1:29" ht="10.5" customHeight="1">
      <c r="A269" s="33"/>
      <c r="B269" s="33"/>
      <c r="C269" s="33"/>
      <c r="I269" s="33"/>
      <c r="J269" s="33"/>
      <c r="L269" s="33"/>
      <c r="M269" s="33"/>
      <c r="N269" s="33"/>
      <c r="O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</row>
    <row r="270" spans="1:29" ht="10.5" customHeight="1">
      <c r="A270" s="33"/>
      <c r="B270" s="33"/>
      <c r="C270" s="33"/>
      <c r="I270" s="33"/>
      <c r="J270" s="33"/>
      <c r="L270" s="33"/>
      <c r="M270" s="33"/>
      <c r="N270" s="33"/>
      <c r="O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</row>
    <row r="271" spans="1:29" ht="10.5" customHeight="1">
      <c r="A271" s="33"/>
      <c r="B271" s="33"/>
      <c r="C271" s="33"/>
      <c r="I271" s="33"/>
      <c r="J271" s="33"/>
      <c r="L271" s="33"/>
      <c r="M271" s="33"/>
      <c r="N271" s="33"/>
      <c r="O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</row>
    <row r="272" spans="1:29" ht="10.5" customHeight="1">
      <c r="A272" s="33"/>
      <c r="B272" s="33"/>
      <c r="C272" s="33"/>
      <c r="I272" s="33"/>
      <c r="J272" s="33"/>
      <c r="L272" s="33"/>
      <c r="M272" s="33"/>
      <c r="N272" s="33"/>
      <c r="O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</row>
    <row r="273" spans="1:29" ht="10.5" customHeight="1">
      <c r="A273" s="33"/>
      <c r="B273" s="33"/>
      <c r="C273" s="33"/>
      <c r="I273" s="33"/>
      <c r="J273" s="33"/>
      <c r="L273" s="33"/>
      <c r="M273" s="33"/>
      <c r="N273" s="33"/>
      <c r="O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</row>
  </sheetData>
  <sheetProtection algorithmName="SHA-512" hashValue="l/yCR695RyqFMR12O/kuBPB+fWZqVVeJYPAplPHFu8zzvq0Yrd2YZ7LL9/yUMRapov5DD4O3afsrb0PSKUGj3Q==" saltValue="LO+q+jEFPP/BQtIcQ0yFig==" spinCount="100000" sheet="1" objects="1" scenarios="1" formatColumns="0" formatRows="0"/>
  <dataConsolidate/>
  <mergeCells count="13">
    <mergeCell ref="A33:A37"/>
    <mergeCell ref="A6:A11"/>
    <mergeCell ref="D21:F21"/>
    <mergeCell ref="H24:H26"/>
    <mergeCell ref="E103:G103"/>
    <mergeCell ref="E25:E26"/>
    <mergeCell ref="D25:D26"/>
    <mergeCell ref="F25:F26"/>
    <mergeCell ref="D24:G24"/>
    <mergeCell ref="D56:D57"/>
    <mergeCell ref="F56:F57"/>
    <mergeCell ref="D58:D59"/>
    <mergeCell ref="F58:F59"/>
  </mergeCells>
  <dataValidations xWindow="885" yWindow="654" count="10">
    <dataValidation type="decimal" allowBlank="1" showErrorMessage="1" errorTitle="Ошибка" error="Допускается ввод только неотрицательных чисел!" sqref="G29 G58 G60 G65 G2 G34:G36 G39:G56 G31 G8:G10 G4 G13 G76:G81 G15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G101 G33 F8 G37">
      <formula1>900</formula1>
    </dataValidation>
    <dataValidation type="decimal" allowBlank="1" showErrorMessage="1" errorTitle="Ошибка" error="Допускается ввод только действительных чисел!" sqref="G66:G70 G96:G97 G82:G87 G90 G93 G17 G75 G72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1">
      <formula1>900</formula1>
    </dataValidation>
    <dataValidation type="decimal" allowBlank="1" showErrorMessage="1" errorTitle="Ошибка" error="Допускается ввод только действительных чисел!" sqref="G63:G64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1 G98:G100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57 G59"/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6">
      <formula1>kind_of_fuels</formula1>
    </dataValidation>
    <dataValidation type="list" allowBlank="1" showInputMessage="1" showErrorMessage="1" errorTitle="Ошибка" error="Выберите значение из списка" prompt="Выберите значение из списка" sqref="G11">
      <formula1>kind_of_purchase_method</formula1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customProperties>
    <customPr name="_pios_id" r:id="rId2"/>
  </customProperties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D14BF2-2A36-4CE3-BA0D-2DDD1B183C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ECEBC8-55A4-430A-B3E9-43F8C0E4F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016E69-F80F-4578-B229-E0D8229FE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296</vt:i4>
      </vt:variant>
    </vt:vector>
  </HeadingPairs>
  <TitlesOfParts>
    <vt:vector size="306" baseType="lpstr">
      <vt:lpstr>Инструкция</vt:lpstr>
      <vt:lpstr>Титульный</vt:lpstr>
      <vt:lpstr>Территории</vt:lpstr>
      <vt:lpstr>Дифференциация</vt:lpstr>
      <vt:lpstr>Форма 1.0.1 | Форма 4.3.1</vt:lpstr>
      <vt:lpstr>Форма 4.3.1</vt:lpstr>
      <vt:lpstr>Форма 1.0.1 | Форма 4.4</vt:lpstr>
      <vt:lpstr>Форма 4.4</vt:lpstr>
      <vt:lpstr>Комментарии</vt:lpstr>
      <vt:lpstr>Проверка</vt:lpstr>
      <vt:lpstr>activity</vt:lpstr>
      <vt:lpstr>availability_price</vt:lpstr>
      <vt:lpstr>buhg_flag</vt:lpstr>
      <vt:lpstr>checkCell_List01</vt:lpstr>
      <vt:lpstr>checkCell_List05</vt:lpstr>
      <vt:lpstr>checkCell_List06</vt:lpstr>
      <vt:lpstr>checkCell_List08</vt:lpstr>
      <vt:lpstr>checkCell_List09</vt:lpstr>
      <vt:lpstr>checkCell_List13</vt:lpstr>
      <vt:lpstr>checkDEfCell_List09</vt:lpstr>
      <vt:lpstr>chkGetUpdatesValue</vt:lpstr>
      <vt:lpstr>chkNoUpdatesValue</vt:lpstr>
      <vt:lpstr>code</vt:lpstr>
      <vt:lpstr>copy_f_quart</vt:lpstr>
      <vt:lpstr>copy_f_year</vt:lpstr>
      <vt:lpstr>CURRENT_DATE</vt:lpstr>
      <vt:lpstr>data_List13</vt:lpstr>
      <vt:lpstr>data_type</vt:lpstr>
      <vt:lpstr>DATA_URL</vt:lpstr>
      <vt:lpstr>dateBuhg</vt:lpstr>
      <vt:lpstr>DESCRIPTION_TERRITORY</vt:lpstr>
      <vt:lpstr>diff_tariff</vt:lpstr>
      <vt:lpstr>DocProp_TemplateCode</vt:lpstr>
      <vt:lpstr>DocProp_Version</vt:lpstr>
      <vt:lpstr>end_col</vt:lpstr>
      <vt:lpstr>end_row_5</vt:lpstr>
      <vt:lpstr>end_row1</vt:lpstr>
      <vt:lpstr>end_row2</vt:lpstr>
      <vt:lpstr>et_Comm</vt:lpstr>
      <vt:lpstr>et_hor_List01_2</vt:lpstr>
      <vt:lpstr>et_hor_List01_3</vt:lpstr>
      <vt:lpstr>et_hor_List01_4</vt:lpstr>
      <vt:lpstr>et_hor_List01_5</vt:lpstr>
      <vt:lpstr>et_hor_List01_6</vt:lpstr>
      <vt:lpstr>et_hor_List01_7</vt:lpstr>
      <vt:lpstr>et_List02_mo</vt:lpstr>
      <vt:lpstr>et_List02_mr</vt:lpstr>
      <vt:lpstr>et_List02_st</vt:lpstr>
      <vt:lpstr>et_List02_ter</vt:lpstr>
      <vt:lpstr>et_List03</vt:lpstr>
      <vt:lpstr>et_List04</vt:lpstr>
      <vt:lpstr>et_List05_1_1</vt:lpstr>
      <vt:lpstr>et_List05_1_2</vt:lpstr>
      <vt:lpstr>et_List05_2_1</vt:lpstr>
      <vt:lpstr>et_List05_2_2</vt:lpstr>
      <vt:lpstr>et_List05_3_1</vt:lpstr>
      <vt:lpstr>et_List05_3_2</vt:lpstr>
      <vt:lpstr>et_List05_4</vt:lpstr>
      <vt:lpstr>et_List06_1</vt:lpstr>
      <vt:lpstr>et_List06_2</vt:lpstr>
      <vt:lpstr>et_List06_3</vt:lpstr>
      <vt:lpstr>et_List06_4</vt:lpstr>
      <vt:lpstr>et_List07_01</vt:lpstr>
      <vt:lpstr>et_List07_04</vt:lpstr>
      <vt:lpstr>et_List07_05</vt:lpstr>
      <vt:lpstr>et_List09_0</vt:lpstr>
      <vt:lpstr>et_List09_1</vt:lpstr>
      <vt:lpstr>et_List09_2</vt:lpstr>
      <vt:lpstr>et_List13_1</vt:lpstr>
      <vt:lpstr>et_ver_List01_1</vt:lpstr>
      <vt:lpstr>et_ver_List08_1</vt:lpstr>
      <vt:lpstr>f_quart</vt:lpstr>
      <vt:lpstr>f_year</vt:lpstr>
      <vt:lpstr>fil</vt:lpstr>
      <vt:lpstr>fil_flag</vt:lpstr>
      <vt:lpstr>FirstLine</vt:lpstr>
      <vt:lpstr>flag_diff_ipr</vt:lpstr>
      <vt:lpstr>flag_ipr</vt:lpstr>
      <vt:lpstr>flag_nereg_price</vt:lpstr>
      <vt:lpstr>flag_publication</vt:lpstr>
      <vt:lpstr>flag_reg_price_ipr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kind_of_fuels</vt:lpstr>
      <vt:lpstr>kind_of_nameforms</vt:lpstr>
      <vt:lpstr>kind_of_org_type</vt:lpstr>
      <vt:lpstr>kind_of_publication</vt:lpstr>
      <vt:lpstr>kind_of_purchase_method</vt:lpstr>
      <vt:lpstr>kind_of_unit</vt:lpstr>
      <vt:lpstr>kpp</vt:lpstr>
      <vt:lpstr>LINK_RANGE</vt:lpstr>
      <vt:lpstr>List_01_prov</vt:lpstr>
      <vt:lpstr>List_05_vs_fact</vt:lpstr>
      <vt:lpstr>LIST_MR_MO_OKTMO</vt:lpstr>
      <vt:lpstr>list_of_tariff</vt:lpstr>
      <vt:lpstr>List00_checkFill</vt:lpstr>
      <vt:lpstr>List00_Fill</vt:lpstr>
      <vt:lpstr>List00_Print</vt:lpstr>
      <vt:lpstr>List01_2_reserve</vt:lpstr>
      <vt:lpstr>List01_3_reserve</vt:lpstr>
      <vt:lpstr>List01_4_reserve</vt:lpstr>
      <vt:lpstr>List01_5_reserve</vt:lpstr>
      <vt:lpstr>List01_6_reserve</vt:lpstr>
      <vt:lpstr>List01_7_reserve</vt:lpstr>
      <vt:lpstr>List01_CheckC</vt:lpstr>
      <vt:lpstr>List01_costs_OPS</vt:lpstr>
      <vt:lpstr>List01_costs_OPS_22</vt:lpstr>
      <vt:lpstr>List01_costs_PH</vt:lpstr>
      <vt:lpstr>List01_costs_PH_22</vt:lpstr>
      <vt:lpstr>List01_flag_index_1</vt:lpstr>
      <vt:lpstr>List01_flag_index_2</vt:lpstr>
      <vt:lpstr>List01_GroundMaterials_1</vt:lpstr>
      <vt:lpstr>List01_Name</vt:lpstr>
      <vt:lpstr>List01_Num</vt:lpstr>
      <vt:lpstr>List01_NumberColumns</vt:lpstr>
      <vt:lpstr>List01_p1</vt:lpstr>
      <vt:lpstr>List01_p1_minus_p3</vt:lpstr>
      <vt:lpstr>List01_p11</vt:lpstr>
      <vt:lpstr>List01_p12</vt:lpstr>
      <vt:lpstr>List01_p16</vt:lpstr>
      <vt:lpstr>List01_p16_data</vt:lpstr>
      <vt:lpstr>List01_p19_20</vt:lpstr>
      <vt:lpstr>List01_p2_14</vt:lpstr>
      <vt:lpstr>List01_p3</vt:lpstr>
      <vt:lpstr>List01_p3_10_check</vt:lpstr>
      <vt:lpstr>List01_p3_11_check</vt:lpstr>
      <vt:lpstr>List01_p4</vt:lpstr>
      <vt:lpstr>List01_p9</vt:lpstr>
      <vt:lpstr>List01_purchTE</vt:lpstr>
      <vt:lpstr>List01_revenue_from_activity_80_flag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List05_costs_OPS_22</vt:lpstr>
      <vt:lpstr>List05_costs_PH_22</vt:lpstr>
      <vt:lpstr>List05_flagFXD</vt:lpstr>
      <vt:lpstr>List05_Provider_cells</vt:lpstr>
      <vt:lpstr>List06_1_reserve</vt:lpstr>
      <vt:lpstr>List06_2_reserve</vt:lpstr>
      <vt:lpstr>List06_CheckC</vt:lpstr>
      <vt:lpstr>List06_date_ch_ip</vt:lpstr>
      <vt:lpstr>List06_date_ip</vt:lpstr>
      <vt:lpstr>List06_date_r_ip</vt:lpstr>
      <vt:lpstr>List06_flag_year</vt:lpstr>
      <vt:lpstr>List06_main_column</vt:lpstr>
      <vt:lpstr>List06_Name</vt:lpstr>
      <vt:lpstr>List06_name_ip</vt:lpstr>
      <vt:lpstr>List06_objective_of_IPR</vt:lpstr>
      <vt:lpstr>List06_sourceFin</vt:lpstr>
      <vt:lpstr>List06_year_source</vt:lpstr>
      <vt:lpstr>List07_ActivityID</vt:lpstr>
      <vt:lpstr>List07_CheckC</vt:lpstr>
      <vt:lpstr>List07_fieldMarker</vt:lpstr>
      <vt:lpstr>List07_Fill</vt:lpstr>
      <vt:lpstr>List08_CheckC</vt:lpstr>
      <vt:lpstr>List08_GroundMaterials_1</vt:lpstr>
      <vt:lpstr>List08_Name</vt:lpstr>
      <vt:lpstr>List08_NameParam</vt:lpstr>
      <vt:lpstr>List08_Num</vt:lpstr>
      <vt:lpstr>List08_p3</vt:lpstr>
      <vt:lpstr>List08_p4</vt:lpstr>
      <vt:lpstr>List08_p4_data</vt:lpstr>
      <vt:lpstr>List08_p5_6</vt:lpstr>
      <vt:lpstr>List09_CheckC</vt:lpstr>
      <vt:lpstr>List09_NameCol</vt:lpstr>
      <vt:lpstr>List09_REESTR_MO</vt:lpstr>
      <vt:lpstr>List13_GroundMaterials_1</vt:lpstr>
      <vt:lpstr>List13_note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obj_List08_22</vt:lpstr>
      <vt:lpstr>obj_List10_22</vt:lpstr>
      <vt:lpstr>obj_List11_22</vt:lpstr>
      <vt:lpstr>obj_List12_22</vt:lpstr>
      <vt:lpstr>obj_List14_22</vt:lpstr>
      <vt:lpstr>objective_of_IPR</vt:lpstr>
      <vt:lpstr>org</vt:lpstr>
      <vt:lpstr>Org_Address</vt:lpstr>
      <vt:lpstr>ORG_END_DATE</vt:lpstr>
      <vt:lpstr>Org_main</vt:lpstr>
      <vt:lpstr>Org_otv_lico</vt:lpstr>
      <vt:lpstr>ORG_START_DATE</vt:lpstr>
      <vt:lpstr>pCng_List13_1</vt:lpstr>
      <vt:lpstr>pDel_Comm</vt:lpstr>
      <vt:lpstr>pDel_List01_2</vt:lpstr>
      <vt:lpstr>pDel_List01_3</vt:lpstr>
      <vt:lpstr>pDel_List01_4</vt:lpstr>
      <vt:lpstr>pDel_List01_7</vt:lpstr>
      <vt:lpstr>pDel_List03</vt:lpstr>
      <vt:lpstr>pDel_List04</vt:lpstr>
      <vt:lpstr>pDel_List05_1</vt:lpstr>
      <vt:lpstr>pDel_List05_2</vt:lpstr>
      <vt:lpstr>pDel_List05_3</vt:lpstr>
      <vt:lpstr>pDel_List06_1</vt:lpstr>
      <vt:lpstr>pDel_List06_2</vt:lpstr>
      <vt:lpstr>pDel_List06_3</vt:lpstr>
      <vt:lpstr>pDel_List06_4</vt:lpstr>
      <vt:lpstr>pDel_List09_0</vt:lpstr>
      <vt:lpstr>pDel_List09_1</vt:lpstr>
      <vt:lpstr>pDel_List09_2</vt:lpstr>
      <vt:lpstr>pDel_List13_1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pIns_List01_3</vt:lpstr>
      <vt:lpstr>pIns_List01_4</vt:lpstr>
      <vt:lpstr>pIns_List01_5</vt:lpstr>
      <vt:lpstr>pIns_List01_6</vt:lpstr>
      <vt:lpstr>pIns_List01_7</vt:lpstr>
      <vt:lpstr>pIns_List02</vt:lpstr>
      <vt:lpstr>pIns_List03</vt:lpstr>
      <vt:lpstr>pIns_List04</vt:lpstr>
      <vt:lpstr>pIns_List05_1</vt:lpstr>
      <vt:lpstr>pIns_List05_4</vt:lpstr>
      <vt:lpstr>pIns_List06_1</vt:lpstr>
      <vt:lpstr>pIns_List06_2</vt:lpstr>
      <vt:lpstr>pIns_List06_3</vt:lpstr>
      <vt:lpstr>pIns_List07_01</vt:lpstr>
      <vt:lpstr>pIns_List07_04</vt:lpstr>
      <vt:lpstr>pIns_List07_05</vt:lpstr>
      <vt:lpstr>pIns_List08_1</vt:lpstr>
      <vt:lpstr>pIns_List09_0</vt:lpstr>
      <vt:lpstr>pIns_List10</vt:lpstr>
      <vt:lpstr>pIns_List11</vt:lpstr>
      <vt:lpstr>pIns_List12</vt:lpstr>
      <vt:lpstr>pIns_List13_1</vt:lpstr>
      <vt:lpstr>pIns_List14</vt:lpstr>
      <vt:lpstr>pVDel_List06_1</vt:lpstr>
      <vt:lpstr>pVIns_List06_0</vt:lpstr>
      <vt:lpstr>pVIns_List06_1</vt:lpstr>
      <vt:lpstr>pVIns_List08_1</vt:lpstr>
      <vt:lpstr>QUARTER</vt:lpstr>
      <vt:lpstr>REESTR_IP_RANGE</vt:lpstr>
      <vt:lpstr>REESTR_LINK_RANGE</vt:lpstr>
      <vt:lpstr>REESTR_ORG_RANGE</vt:lpstr>
      <vt:lpstr>REESTR_VED_RANGE</vt:lpstr>
      <vt:lpstr>REGION</vt:lpstr>
      <vt:lpstr>region_name</vt:lpstr>
      <vt:lpstr>revenue_from_activity_80_flag</vt:lpstr>
      <vt:lpstr>row_1</vt:lpstr>
      <vt:lpstr>row_2</vt:lpstr>
      <vt:lpstr>row_5</vt:lpstr>
      <vt:lpstr>ruk_fio</vt:lpstr>
      <vt:lpstr>share_of_costs_List05</vt:lpstr>
      <vt:lpstr>source_of_funding</vt:lpstr>
      <vt:lpstr>strPublication</vt:lpstr>
      <vt:lpstr>sys_id</vt:lpstr>
      <vt:lpstr>Table4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UpdStatus</vt:lpstr>
      <vt:lpstr>VDET_END_DATE</vt:lpstr>
      <vt:lpstr>VDET_START_DATE</vt:lpstr>
      <vt:lpstr>version</vt:lpstr>
      <vt:lpstr>Vet_List06_0</vt:lpstr>
      <vt:lpstr>Vet_List06_1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</dc:title>
  <dc:subject>Информация о показателях финансово-хозяйственной деятельности, об основных потребительских характеристиках товаров и услуг, об инвестиционных программах, о способах приобретения, стоимости и объемах товаров, необходимых для производства товаров и (или) оказания услуг организацией в сфере теплоснабжения</dc:subject>
  <dc:creator>--</dc:creator>
  <cp:lastModifiedBy>Холодова Галина Сергеевна</cp:lastModifiedBy>
  <dcterms:created xsi:type="dcterms:W3CDTF">2014-08-18T08:57:48Z</dcterms:created>
  <dcterms:modified xsi:type="dcterms:W3CDTF">2023-05-22T14:11:30Z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2.0.1</vt:lpwstr>
  </property>
  <property fmtid="{D5CDD505-2E9C-101B-9397-08002B2CF9AE}" pid="3" name="TemplateOperationMode">
    <vt:i4>3</vt:i4>
  </property>
  <property fmtid="{D5CDD505-2E9C-101B-9397-08002B2CF9AE}" pid="4" name="Version">
    <vt:lpwstr>FAS.JKH.OPEN.INFO.BALANCE.WARM</vt:lpwstr>
  </property>
  <property fmtid="{D5CDD505-2E9C-101B-9397-08002B2CF9AE}" pid="5" name="keywords">
    <vt:lpwstr/>
  </property>
  <property fmtid="{D5CDD505-2E9C-101B-9397-08002B2CF9AE}" pid="6" name="Periodicity">
    <vt:lpwstr>YEAR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